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1"/>
  <workbookPr/>
  <xr:revisionPtr revIDLastSave="0" documentId="8_{2D537648-6511-41BB-8778-DEBD68E2DD65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How to Use" sheetId="1" r:id="rId1"/>
    <sheet name="Scorecard" sheetId="2" r:id="rId2"/>
    <sheet name="Behavioral Anchors" sheetId="3" r:id="rId3"/>
    <sheet name="Question Bank" sheetId="4" r:id="rId4"/>
    <sheet name="Panel Debrief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G19" i="5"/>
  <c r="G18" i="5" a="1"/>
  <c r="F19" i="5"/>
  <c r="F18" i="5" a="1"/>
  <c r="E19" i="5"/>
  <c r="E18" i="5" a="1"/>
  <c r="D18" i="5" a="1"/>
  <c r="D19" i="5" s="1"/>
  <c r="C18" i="5" a="1"/>
  <c r="C19" i="5" s="1"/>
  <c r="J17" i="5"/>
  <c r="I17" i="5"/>
  <c r="H17" i="5"/>
  <c r="B17" i="5"/>
  <c r="A17" i="5"/>
  <c r="J16" i="5"/>
  <c r="I16" i="5"/>
  <c r="H16" i="5"/>
  <c r="B16" i="5"/>
  <c r="A16" i="5"/>
  <c r="J15" i="5"/>
  <c r="I15" i="5"/>
  <c r="H15" i="5"/>
  <c r="B15" i="5"/>
  <c r="A15" i="5"/>
  <c r="I14" i="5"/>
  <c r="J14" i="5" s="1"/>
  <c r="H14" i="5"/>
  <c r="B14" i="5"/>
  <c r="A14" i="5"/>
  <c r="I13" i="5"/>
  <c r="J13" i="5" s="1"/>
  <c r="H13" i="5"/>
  <c r="B13" i="5"/>
  <c r="A13" i="5"/>
  <c r="I12" i="5"/>
  <c r="J12" i="5" s="1"/>
  <c r="H12" i="5"/>
  <c r="H18" i="5" s="1" a="1"/>
  <c r="H19" i="5" s="1"/>
  <c r="B12" i="5"/>
  <c r="A12" i="5"/>
  <c r="G11" i="5"/>
  <c r="F11" i="5"/>
  <c r="E11" i="5"/>
  <c r="D11" i="5"/>
  <c r="C11" i="5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9" i="3"/>
  <c r="A8" i="3"/>
  <c r="A7" i="3"/>
  <c r="A6" i="3"/>
  <c r="A5" i="3"/>
  <c r="A4" i="3"/>
  <c r="B21" i="2"/>
  <c r="B20" i="2" a="1"/>
  <c r="B22" i="2" s="1"/>
  <c r="D17" i="2"/>
  <c r="C17" i="2"/>
  <c r="G16" i="2"/>
  <c r="G15" i="2"/>
  <c r="G14" i="2"/>
  <c r="G13" i="2"/>
  <c r="G12" i="2"/>
  <c r="G11" i="2"/>
  <c r="G17" i="2" s="1"/>
  <c r="B20" i="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<sst xmlns="http://schemas.openxmlformats.org/spreadsheetml/2006/main" count="257" uniqueCount="226">
  <si>
    <t>Interview Scorecard Template</t>
  </si>
  <si>
    <t>Evaluate candidates consistently with a structured, bias-aware scoring system.</t>
  </si>
  <si>
    <t>PURPOSE</t>
  </si>
  <si>
    <t>Use this template to evaluate every candidate for a role against the same job-relevant competencies, the same core questions and the same 1–4 scale. Structured, evidence-based scoring improves hiring accuracy, makes decisions easier to explain, and reduces the influence of unconscious bias.</t>
  </si>
  <si>
    <t>STEP-BY-STEP INSTRUCTIONS</t>
  </si>
  <si>
    <t>#</t>
  </si>
  <si>
    <t>Step</t>
  </si>
  <si>
    <t>What to do</t>
  </si>
  <si>
    <t>Prepare before the interview</t>
  </si>
  <si>
    <t>Confirm the competencies and weights on the Scorecard (weights must total 100%). Choose questions from the Question Bank and agree with the panel who covers which competencies.</t>
  </si>
  <si>
    <t>Ask consistent questions</t>
  </si>
  <si>
    <t>Ask the same core questions of every candidate for the role. Use follow-up probes to get the Situation, Task, Action and Result behind each answer.</t>
  </si>
  <si>
    <t>Use evidence, not impressions</t>
  </si>
  <si>
    <t>Record what the candidate actually said and did — specific examples, actions and outcomes — in Evidence Observed. Avoid labels such as "great fit" or "seemed nervous".</t>
  </si>
  <si>
    <t>Score against the anchors</t>
  </si>
  <si>
    <t>Compare your evidence with the Behavioral Anchors sheet and choose the rating whose description fits best. Rate each competency on its own evidence.</t>
  </si>
  <si>
    <t>Score independently before the debrief</t>
  </si>
  <si>
    <t>Complete your scorecard and submit it before discussing the candidate with anyone, so other opinions cannot influence your ratings.</t>
  </si>
  <si>
    <t>Review your results</t>
  </si>
  <si>
    <t>The overall weighted score and auto recommendation calculate automatically. Add Strengths, Concerns, your Final Recommendation and the evidence behind it.</t>
  </si>
  <si>
    <t>Debrief as a panel</t>
  </si>
  <si>
    <t>Enter every interviewer's ratings on Panel Debrief. Discuss flagged competencies first, focusing on evidence, then record the final decision and rationale.</t>
  </si>
  <si>
    <t>RATING SCALE (1–4) — NO NEUTRAL MIDPOINT</t>
  </si>
  <si>
    <t>Score</t>
  </si>
  <si>
    <t>Rating</t>
  </si>
  <si>
    <t>Definition</t>
  </si>
  <si>
    <t>Does Not Meet</t>
  </si>
  <si>
    <t>Little or no evidence of the competency, or evidence of the opposite behavior. Would need substantial development to succeed in the role.</t>
  </si>
  <si>
    <t>Partially Meets</t>
  </si>
  <si>
    <t>Some evidence, but inconsistent, limited in scope or reliant on prompting. Gaps would affect performance in the role.</t>
  </si>
  <si>
    <t>Meets</t>
  </si>
  <si>
    <t>Clear, specific evidence that the candidate meets the bar for the role. Would perform this competency well and independently.</t>
  </si>
  <si>
    <t>Exceeds</t>
  </si>
  <si>
    <t>Strong, repeated evidence well above the bar, with impact at a broader scope or level. Would raise the standard for the team.</t>
  </si>
  <si>
    <t>Why no midpoint? A 4-point scale forces a clear call: does the evidence show the candidate meets the bar (3–4) or not (1–2)? If you lack evidence, note it and probe further rather than guessing.</t>
  </si>
  <si>
    <t>AUTO RECOMMENDATION RULES (thresholds are editable on the Scorecard)</t>
  </si>
  <si>
    <t>Strong Hire</t>
  </si>
  <si>
    <t>Hire</t>
  </si>
  <si>
    <t>No Hire</t>
  </si>
  <si>
    <t>Strong No Hire</t>
  </si>
  <si>
    <t>The auto recommendation is a guide, not a decision. The final hiring decision is made in the panel debrief, based on evidence.</t>
  </si>
  <si>
    <t>BIAS-AWARENESS CHECKLIST — review before you score</t>
  </si>
  <si>
    <t>✓</t>
  </si>
  <si>
    <t>Bias</t>
  </si>
  <si>
    <t>What it looks like</t>
  </si>
  <si>
    <t>How to mitigate</t>
  </si>
  <si>
    <t>Halo / Horn effect</t>
  </si>
  <si>
    <t>One strong positive (halo) or negative (horn) trait colors the whole evaluation.</t>
  </si>
  <si>
    <t>Rate each competency separately, using only the evidence for that competency.</t>
  </si>
  <si>
    <t>Similarity / Affinity bias</t>
  </si>
  <si>
    <t>Favoring candidates who share your background, interests or style.</t>
  </si>
  <si>
    <t>Ask: is this evidence of the competency, or just familiarity? Stick to job-relevant criteria.</t>
  </si>
  <si>
    <t>First-impression bias</t>
  </si>
  <si>
    <t>Early moments (small talk, appearance, handshake) anchor the final judgment.</t>
  </si>
  <si>
    <t>Withhold judgment until the end; score from notes taken across the whole interview.</t>
  </si>
  <si>
    <t>Contrast effect</t>
  </si>
  <si>
    <t>Judging a candidate against the previous candidate rather than the standard.</t>
  </si>
  <si>
    <t>Score against the Behavioral Anchors, never against other candidates.</t>
  </si>
  <si>
    <t>Confirmation bias</t>
  </si>
  <si>
    <t>Seeking evidence that confirms an early opinion and discounting the rest.</t>
  </si>
  <si>
    <t>Ask every candidate the same core questions and actively look for disconfirming evidence.</t>
  </si>
  <si>
    <t>SHEET GUIDE</t>
  </si>
  <si>
    <t>Scorecard</t>
  </si>
  <si>
    <t>One per interviewer. Enter candidate details, evidence and 1–4 ratings; the weighted score and recommendation calculate automatically.</t>
  </si>
  <si>
    <t>Behavioral Anchors</t>
  </si>
  <si>
    <t>What a 1, 2, 3 and 4 look like for each competency. Score against these, not against other candidates.</t>
  </si>
  <si>
    <t>Question Bank</t>
  </si>
  <si>
    <t>Behavioral and situational questions with follow-up probes for each competency.</t>
  </si>
  <si>
    <t>Panel Debrief</t>
  </si>
  <si>
    <t>Consolidate up to 5 interviewers' ratings, surface disagreements and record the final decision.</t>
  </si>
  <si>
    <t>Fill-in cell</t>
  </si>
  <si>
    <t>Cells shaded like this are for you to complete. All other calculated cells update automatically.</t>
  </si>
  <si>
    <t>Interview Scorecard</t>
  </si>
  <si>
    <t>Complete independently before the panel debrief. Shaded cells are fill-in fields; weighted score and recommendation calculate automatically.</t>
  </si>
  <si>
    <t>CANDIDATE DETAILS</t>
  </si>
  <si>
    <t>Candidate</t>
  </si>
  <si>
    <t>Interviewer</t>
  </si>
  <si>
    <t>Role</t>
  </si>
  <si>
    <t>Interview Date</t>
  </si>
  <si>
    <t>Interview Type / Stage</t>
  </si>
  <si>
    <t>Scorecard Completed On</t>
  </si>
  <si>
    <t>COMPETENCY ASSESSMENT</t>
  </si>
  <si>
    <t>Competency</t>
  </si>
  <si>
    <t>What Good Looks Like</t>
  </si>
  <si>
    <t>Weight (%)</t>
  </si>
  <si>
    <t>Interview Questions</t>
  </si>
  <si>
    <t>Evidence Observed (specific examples, actions, results)</t>
  </si>
  <si>
    <t>Rating (1–4)</t>
  </si>
  <si>
    <t>Weighted Score</t>
  </si>
  <si>
    <t>Role Expertise</t>
  </si>
  <si>
    <t>Applies deep, current knowledge and skills required for the role; explains the 'why' behind choices and adapts expertise to new contexts.</t>
  </si>
  <si>
    <t>• Walk me through the project that best shows your expertise for this role.
• How do you keep your skills current?</t>
  </si>
  <si>
    <t>Problem Solving</t>
  </si>
  <si>
    <t>Breaks down ambiguous problems, uses data and sound judgment, weighs trade-offs and reaches practical, well-reasoned solutions.</t>
  </si>
  <si>
    <t>• Tell me about a complex problem you solved with incomplete information.
• How would you approach a realistic scenario from this role?</t>
  </si>
  <si>
    <t>Communication</t>
  </si>
  <si>
    <t>Communicates clearly and concisely, tailors the message to the audience, listens actively and checks for understanding.</t>
  </si>
  <si>
    <t>• Describe a time you explained a complex idea to a non-expert.
• Tell me about a time you had to deliver difficult news.</t>
  </si>
  <si>
    <t>Collaboration</t>
  </si>
  <si>
    <t>Builds trust across teams, shares information, resolves conflict constructively and puts shared goals ahead of personal credit.</t>
  </si>
  <si>
    <t>• Tell me about a time you worked with a difficult colleague or stakeholder.
• Describe a cross-functional success you contributed to.</t>
  </si>
  <si>
    <t>Ownership &amp; Accountability</t>
  </si>
  <si>
    <t>Takes initiative, follows through on commitments, owns mistakes and outcomes, and escalates risks early.</t>
  </si>
  <si>
    <t>• Tell me about a time something went wrong on work you owned.
• Describe a time you went beyond your role to get a result.</t>
  </si>
  <si>
    <t>Growth Mindset / Learning Agility</t>
  </si>
  <si>
    <t>Seeks feedback, learns quickly from experience, adapts to change and applies new learning to improve results.</t>
  </si>
  <si>
    <t>• Tell me about a time you had to learn something new quickly.
• Describe feedback that changed how you work.</t>
  </si>
  <si>
    <t>Total</t>
  </si>
  <si>
    <t>RESULTS</t>
  </si>
  <si>
    <t>Overall Weighted Score (1–4)</t>
  </si>
  <si>
    <t>Strong Hire threshold (score ≥)</t>
  </si>
  <si>
    <t>Competencies Rated</t>
  </si>
  <si>
    <t>Hire threshold (score ≥)</t>
  </si>
  <si>
    <t>Auto Recommendation</t>
  </si>
  <si>
    <t>No Hire threshold (score ≥)</t>
  </si>
  <si>
    <t>Any competency rated 1 caps the result at No Hire. Scores below the No Hire threshold = Strong No Hire.</t>
  </si>
  <si>
    <t>INTERVIEWER NOTES</t>
  </si>
  <si>
    <t>Key Strengths (evidence-based)</t>
  </si>
  <si>
    <t>Concerns / Risks</t>
  </si>
  <si>
    <t>Your Final Recommendation</t>
  </si>
  <si>
    <t>◄ Select Strong Hire, Hire, No Hire or Strong No Hire</t>
  </si>
  <si>
    <t>Rationale (cite evidence)</t>
  </si>
  <si>
    <t>What each rating looks like in practice. Match the evidence you observed to the closest description — score against these anchors, never against other candidates.</t>
  </si>
  <si>
    <t>1 – Does Not Meet</t>
  </si>
  <si>
    <t>2 – Partially Meets</t>
  </si>
  <si>
    <t>3 – Meets</t>
  </si>
  <si>
    <t>4 – Exceeds</t>
  </si>
  <si>
    <t>Lacks core knowledge or skills for the role; answers are vague, inaccurate or rely on others' work; cannot explain the approach.</t>
  </si>
  <si>
    <t>Has foundational knowledge but gaps in key areas; needs significant guidance; examples are narrow or mostly theoretical.</t>
  </si>
  <si>
    <t>Demonstrates solid, current knowledge required for the role; gives specific examples of applying it independently and explains the reasoning.</t>
  </si>
  <si>
    <t>Expert depth and breadth; applies knowledge to novel situations, anticipates pitfalls, raises the bar for others and can teach it.</t>
  </si>
  <si>
    <t>Jumps to conclusions or cannot structure the problem; ignores data and trade-offs; solutions are impractical or missing.</t>
  </si>
  <si>
    <t>Identifies the problem but analysis is shallow; considers limited options; needs prompting to weigh risks or test assumptions.</t>
  </si>
  <si>
    <t>Breaks the problem down logically, uses relevant data, weighs options and trade-offs, and reaches a sound, practical solution.</t>
  </si>
  <si>
    <t>Reframes ambiguous problems, uncovers root causes, tests assumptions and delivers creative solutions with measurable impact.</t>
  </si>
  <si>
    <t>Unclear, disorganized or rambling; does not answer the question asked; listens poorly.</t>
  </si>
  <si>
    <t>Generally understandable but sometimes unfocused or overly detailed; limited adaptation to the audience.</t>
  </si>
  <si>
    <t>Clear, structured and concise; tailors the message to the audience; listens actively and checks for understanding.</t>
  </si>
  <si>
    <t>Compelling and precise; simplifies complexity, adapts in real time and influences others through clear communication.</t>
  </si>
  <si>
    <t>Works in isolation or blames others; examples show conflict avoidance or damaged relationships.</t>
  </si>
  <si>
    <t>Cooperates when asked but rarely initiates; few examples of resolving disagreement or supporting others.</t>
  </si>
  <si>
    <t>Builds productive relationships, shares information, handles conflict constructively and credits the team.</t>
  </si>
  <si>
    <t>Unites diverse groups toward shared goals, proactively resolves tension and makes everyone around them more effective.</t>
  </si>
  <si>
    <t>Deflects responsibility, misses commitments, or attributes setbacks to others or circumstances.</t>
  </si>
  <si>
    <t>Owns assigned tasks but needs reminders; acknowledges mistakes only when prompted; limited initiative.</t>
  </si>
  <si>
    <t>Takes initiative, follows through reliably, owns mistakes openly and explains what was done to fix them.</t>
  </si>
  <si>
    <t>Takes ownership beyond scope, flags risks early, drives results end-to-end and puts prevention in place.</t>
  </si>
  <si>
    <t>Defensive about feedback; few examples of learning; resists change or new approaches.</t>
  </si>
  <si>
    <t>Accepts feedback but applies it inconsistently; learns when required rather than proactively.</t>
  </si>
  <si>
    <t>Seeks feedback, reflects on lessons learned, adapts to change and applies new skills to improve results.</t>
  </si>
  <si>
    <t>Actively pursues stretch challenges, learns rapidly in unfamiliar areas and helps others grow and adapt.</t>
  </si>
  <si>
    <t>Ask the same core questions of every candidate for a role. Behavioral = past behavior ("Tell me about a time…"); Situational = hypothetical. Use probes to get Situation, Task, Action and Result.</t>
  </si>
  <si>
    <t>Type</t>
  </si>
  <si>
    <t>Question</t>
  </si>
  <si>
    <t>Follow-up Probes</t>
  </si>
  <si>
    <t>Use? (✓)</t>
  </si>
  <si>
    <t>Behavioral</t>
  </si>
  <si>
    <t>Tell me about the project that best demonstrates your expertise for this role. What was your specific contribution?</t>
  </si>
  <si>
    <t>What decisions did you make yourself? • What would you do differently now? • How did you measure success?</t>
  </si>
  <si>
    <t>Describe a time you had to apply your expertise to a problem you had not seen before.</t>
  </si>
  <si>
    <t>How did you get up to speed? • Which parts of your knowledge transferred? • What was the result?</t>
  </si>
  <si>
    <t>Situational</t>
  </si>
  <si>
    <t>Imagine you join and find that a core process in your area is outdated. How would you assess it, and what would you change first?</t>
  </si>
  <si>
    <t>What information would you gather? • Who would you involve? • How would you prioritize changes?</t>
  </si>
  <si>
    <t>A stakeholder challenges your recommendation with an approach you believe is flawed. How would you respond?</t>
  </si>
  <si>
    <t>How would you explain your reasoning? • What evidence would change your mind?</t>
  </si>
  <si>
    <t>Tell me about a complex problem you solved with incomplete or conflicting information.</t>
  </si>
  <si>
    <t>How did you define the problem? • Which options did you reject, and why? • What was the outcome?</t>
  </si>
  <si>
    <t>Describe a time your first solution did not work. What did you do next?</t>
  </si>
  <si>
    <t>How did you realize it was not working? • What did you learn about the root cause?</t>
  </si>
  <si>
    <t>A key metric drops sharply overnight and no one knows why. Walk me through your first 48 hours.</t>
  </si>
  <si>
    <t>Which hypotheses would you test first? • What data would you need? • Who would you inform, and when?</t>
  </si>
  <si>
    <t>You have two urgent priorities and resources for only one. How would you decide?</t>
  </si>
  <si>
    <t>What criteria would you use? • How would you communicate the trade-off?</t>
  </si>
  <si>
    <t>Describe a time you explained a complex or technical idea to a non-expert audience.</t>
  </si>
  <si>
    <t>How did you tailor the message? • How did you check understanding? • What was the result?</t>
  </si>
  <si>
    <t>Tell me about a time you had to deliver difficult news or unpopular feedback.</t>
  </si>
  <si>
    <t>How did you prepare? • How did the person react? • What would you do differently?</t>
  </si>
  <si>
    <t>You need to update senior leaders on a project that is behind schedule. How would you structure the message?</t>
  </si>
  <si>
    <t>What would you lead with? • How would you present options and asks?</t>
  </si>
  <si>
    <t>A team member keeps misunderstanding your written instructions. What would you do?</t>
  </si>
  <si>
    <t>How would you diagnose the gap? • What would you change in your approach?</t>
  </si>
  <si>
    <t>Tell me about a time you worked with a colleague or stakeholder who was difficult to work with.</t>
  </si>
  <si>
    <t>What made it difficult? • What did you do specifically? • Where did the relationship end up?</t>
  </si>
  <si>
    <t>Describe a cross-functional success you contributed to. What was your role?</t>
  </si>
  <si>
    <t>How did you align different priorities? • How was credit shared?</t>
  </si>
  <si>
    <t>Two teammates disagree strongly about an approach and the deadline is close. How would you help?</t>
  </si>
  <si>
    <t>How would you surface each view? • When would you escalate?</t>
  </si>
  <si>
    <t>You need help from another team whose priorities do not include your project. How would you get it?</t>
  </si>
  <si>
    <t>What would you offer in return? • How would you keep momentum?</t>
  </si>
  <si>
    <t>Tell me about a time something went wrong on a project you owned.</t>
  </si>
  <si>
    <t>When did you realize it? • What did you do first? • What changed afterwards?</t>
  </si>
  <si>
    <t>Describe a time you went beyond your defined role to achieve a result.</t>
  </si>
  <si>
    <t>Why did you step in? • How did you balance it with your core work?</t>
  </si>
  <si>
    <t>You realize a deadline you committed to will be missed. What do you do?</t>
  </si>
  <si>
    <t>When and how would you tell stakeholders? • What options would you present?</t>
  </si>
  <si>
    <t>You spot a problem outside your area that no one is addressing. What would you do?</t>
  </si>
  <si>
    <t>How would you decide whether to act? • Who would you involve?</t>
  </si>
  <si>
    <t>Tell me about a time you had to learn a new skill or subject quickly.</t>
  </si>
  <si>
    <t>How did you approach learning it? • How soon could you apply it? • What was the impact?</t>
  </si>
  <si>
    <t>Describe a piece of feedback that changed how you work.</t>
  </si>
  <si>
    <t>How did you react at first? • What did you change? • How do you know it worked?</t>
  </si>
  <si>
    <t>Your team adopts a new tool or process you think is worse than the old one. How would you respond?</t>
  </si>
  <si>
    <t>How would you give it a fair trial? • How would you raise concerns constructively?</t>
  </si>
  <si>
    <t>You are asked to lead work in an area where you have little experience. How would you get up to speed?</t>
  </si>
  <si>
    <t>Who would you learn from? • How would you manage the risk of early mistakes?</t>
  </si>
  <si>
    <t>Collect each interviewer's independent Scorecard ratings first, then discuss flagged competencies — focus on evidence, not impressions. Shaded cells are fill-in fields.</t>
  </si>
  <si>
    <t>DEBRIEF DETAILS</t>
  </si>
  <si>
    <t>Debrief Date</t>
  </si>
  <si>
    <t>Facilitator</t>
  </si>
  <si>
    <t>Flag disagreement when spread ≥ (points)</t>
  </si>
  <si>
    <t>PANEL RATINGS (1–4)</t>
  </si>
  <si>
    <t>Enter interviewer names →</t>
  </si>
  <si>
    <t>Weight</t>
  </si>
  <si>
    <t>Avg Rating</t>
  </si>
  <si>
    <t>Spread</t>
  </si>
  <si>
    <t>Disagreement Flag</t>
  </si>
  <si>
    <t>Discussion Notes</t>
  </si>
  <si>
    <t>Overall Weighted Score</t>
  </si>
  <si>
    <t>Competencies flagged for discussion</t>
  </si>
  <si>
    <t>FINAL DECISION</t>
  </si>
  <si>
    <t>Final Decision</t>
  </si>
  <si>
    <t>◄ Select from the list. The auto recommendation is a guide; the panel decides on evidence.</t>
  </si>
  <si>
    <t>Decision Rationale (cite evidence)</t>
  </si>
  <si>
    <t>Decision Owner</t>
  </si>
  <si>
    <t>Decision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</si>
</sst>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d\,\ yyyy"/>
  </numFmts>
  <fonts count="11">
    <font>
      <sz val="11"/>
      <color theme="1"/>
      <name val="Calibri"/>
      <family val="2"/>
      <scheme val="minor"/>
    </font>
    <font>
      <sz val="11"/>
      <color rgb="FF2E4457"/>
      <name val="Calibri"/>
    </font>
    <font>
      <b/>
      <sz val="11"/>
      <color rgb="FF2E4457"/>
      <name val="Calibri"/>
    </font>
    <font>
      <b/>
      <sz val="18"/>
      <color rgb="FF3F5E78"/>
      <name val="Calibri"/>
    </font>
    <font>
      <i/>
      <sz val="11"/>
      <color rgb="FF2E4457"/>
      <name val="Calibri"/>
    </font>
    <font>
      <b/>
      <sz val="11"/>
      <color rgb="FFFFFFFF"/>
      <name val="Calibri"/>
    </font>
    <font>
      <b/>
      <sz val="12"/>
      <color rgb="FFFFFFFF"/>
      <name val="Calibri"/>
    </font>
    <font>
      <b/>
      <sz val="14"/>
      <color rgb="FF2E4457"/>
      <name val="Calibri"/>
    </font>
    <font>
      <b/>
      <sz val="12"/>
      <color rgb="FF2E4457"/>
      <name val="Calibri"/>
    </font>
    <font>
      <i/>
      <sz val="9"/>
      <color rgb="FF2E4457"/>
      <name val="Calibri"/>
    </font>
    <font>
      <sz val="11"/>
      <color rgb="FF008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F5E78"/>
        <bgColor indexed="64"/>
      </patternFill>
    </fill>
    <fill>
      <patternFill patternType="solid">
        <fgColor rgb="FFE8E3E4"/>
        <bgColor indexed="64"/>
      </patternFill>
    </fill>
    <fill>
      <patternFill patternType="solid">
        <fgColor rgb="FFFAF1EF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rgb="FFD6CFD0"/>
      </top>
      <bottom/>
      <diagonal/>
    </border>
    <border>
      <left/>
      <right/>
      <top/>
      <bottom style="thin">
        <color rgb="FFD6CFD0"/>
      </bottom>
      <diagonal/>
    </border>
    <border>
      <left style="thin">
        <color rgb="FFD6CFD0"/>
      </left>
      <right/>
      <top style="thin">
        <color rgb="FFD6CFD0"/>
      </top>
      <bottom/>
      <diagonal/>
    </border>
    <border>
      <left style="thin">
        <color rgb="FFD6CFD0"/>
      </left>
      <right/>
      <top/>
      <bottom/>
      <diagonal/>
    </border>
    <border>
      <left style="thin">
        <color rgb="FFD6CFD0"/>
      </left>
      <right/>
      <top/>
      <bottom style="thin">
        <color rgb="FFD6CFD0"/>
      </bottom>
      <diagonal/>
    </border>
    <border>
      <left style="thin">
        <color rgb="FFD6CFD0"/>
      </left>
      <right style="thin">
        <color rgb="FFD6CFD0"/>
      </right>
      <top style="thin">
        <color rgb="FFD6CFD0"/>
      </top>
      <bottom/>
      <diagonal/>
    </border>
    <border>
      <left style="thin">
        <color rgb="FFD6CFD0"/>
      </left>
      <right style="thin">
        <color rgb="FFD6CFD0"/>
      </right>
      <top/>
      <bottom/>
      <diagonal/>
    </border>
    <border>
      <left style="thin">
        <color rgb="FFD6CFD0"/>
      </left>
      <right style="thin">
        <color rgb="FFD6CFD0"/>
      </right>
      <top/>
      <bottom style="thin">
        <color rgb="FFD6CFD0"/>
      </bottom>
      <diagonal/>
    </border>
    <border>
      <left/>
      <right/>
      <top style="thin">
        <color rgb="FFD6CFD0"/>
      </top>
      <bottom style="thin">
        <color rgb="FFD6CFD0"/>
      </bottom>
      <diagonal/>
    </border>
    <border>
      <left style="thin">
        <color rgb="FFD6CFD0"/>
      </left>
      <right/>
      <top style="thin">
        <color rgb="FFD6CFD0"/>
      </top>
      <bottom style="thin">
        <color rgb="FFD6CFD0"/>
      </bottom>
      <diagonal/>
    </border>
    <border>
      <left/>
      <right style="thin">
        <color rgb="FFD6CFD0"/>
      </right>
      <top style="thin">
        <color rgb="FFD6CFD0"/>
      </top>
      <bottom style="thin">
        <color rgb="FFD6CFD0"/>
      </bottom>
      <diagonal/>
    </border>
    <border>
      <left/>
      <right style="thin">
        <color rgb="FFD6CFD0"/>
      </right>
      <top style="thin">
        <color rgb="FFD6CFD0"/>
      </top>
      <bottom/>
      <diagonal/>
    </border>
    <border>
      <left/>
      <right style="thin">
        <color rgb="FFD6CFD0"/>
      </right>
      <top/>
      <bottom/>
      <diagonal/>
    </border>
    <border>
      <left/>
      <right style="thin">
        <color rgb="FFD6CFD0"/>
      </right>
      <top/>
      <bottom style="thin">
        <color rgb="FFD6CFD0"/>
      </bottom>
      <diagonal/>
    </border>
    <border>
      <left style="thin">
        <color rgb="FFD6CFD0"/>
      </left>
      <right style="thin">
        <color rgb="FFD6CFD0"/>
      </right>
      <top style="thin">
        <color rgb="FFD6CFD0"/>
      </top>
      <bottom style="thin">
        <color rgb="FFD6CFD0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2" fillId="3" borderId="0" xfId="0" applyFont="1" applyFill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164" fontId="1" fillId="4" borderId="7" xfId="0" applyNumberFormat="1" applyFont="1" applyFill="1" applyBorder="1" applyAlignment="1">
      <alignment horizontal="left" vertical="center" wrapText="1"/>
    </xf>
    <xf numFmtId="164" fontId="1" fillId="4" borderId="8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5" fillId="2" borderId="12" xfId="0" applyFont="1" applyFill="1" applyBorder="1" applyAlignment="1">
      <alignment horizontal="center" vertical="center" wrapText="1"/>
    </xf>
    <xf numFmtId="9" fontId="1" fillId="4" borderId="6" xfId="0" applyNumberFormat="1" applyFont="1" applyFill="1" applyBorder="1" applyAlignment="1">
      <alignment horizontal="center" vertical="center" wrapText="1"/>
    </xf>
    <xf numFmtId="9" fontId="1" fillId="4" borderId="7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top" wrapText="1"/>
    </xf>
    <xf numFmtId="0" fontId="1" fillId="4" borderId="4" xfId="0" applyFont="1" applyFill="1" applyBorder="1" applyAlignment="1">
      <alignment vertical="top" wrapText="1"/>
    </xf>
    <xf numFmtId="0" fontId="1" fillId="4" borderId="6" xfId="0" applyFont="1" applyFill="1" applyBorder="1" applyAlignment="1">
      <alignment vertical="top" wrapText="1"/>
    </xf>
    <xf numFmtId="0" fontId="1" fillId="4" borderId="7" xfId="0" applyFont="1" applyFill="1" applyBorder="1" applyAlignment="1">
      <alignment vertical="top" wrapText="1"/>
    </xf>
    <xf numFmtId="2" fontId="1" fillId="0" borderId="12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9" fontId="2" fillId="3" borderId="9" xfId="0" applyNumberFormat="1" applyFont="1" applyFill="1" applyBorder="1" applyAlignment="1">
      <alignment horizontal="center" vertical="center"/>
    </xf>
    <xf numFmtId="2" fontId="2" fillId="3" borderId="11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1" fillId="4" borderId="6" xfId="0" applyNumberFormat="1" applyFont="1" applyFill="1" applyBorder="1" applyAlignment="1">
      <alignment horizontal="center" vertical="center" wrapText="1"/>
    </xf>
    <xf numFmtId="2" fontId="1" fillId="4" borderId="7" xfId="0" applyNumberFormat="1" applyFont="1" applyFill="1" applyBorder="1" applyAlignment="1">
      <alignment horizontal="center" vertical="center" wrapText="1"/>
    </xf>
    <xf numFmtId="2" fontId="1" fillId="4" borderId="8" xfId="0" applyNumberFormat="1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4" borderId="13" xfId="0" applyFont="1" applyFill="1" applyBorder="1" applyAlignment="1">
      <alignment vertical="top" wrapText="1"/>
    </xf>
    <xf numFmtId="0" fontId="2" fillId="4" borderId="5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1" fillId="4" borderId="14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1" fillId="3" borderId="0" xfId="0" applyFont="1" applyFill="1" applyAlignment="1">
      <alignment horizontal="center" vertical="top" wrapText="1"/>
    </xf>
    <xf numFmtId="0" fontId="1" fillId="3" borderId="0" xfId="0" applyFont="1" applyFill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vertical="top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1" fontId="1" fillId="4" borderId="15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 wrapText="1"/>
    </xf>
    <xf numFmtId="1" fontId="2" fillId="4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9" fontId="10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9" fontId="10" fillId="0" borderId="1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2" fontId="2" fillId="0" borderId="3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 wrapText="1"/>
    </xf>
    <xf numFmtId="1" fontId="2" fillId="0" borderId="15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2" fillId="4" borderId="10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6" fillId="2" borderId="0" xfId="0" applyFont="1" applyFill="1" applyAlignme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4" fillId="0" borderId="0" xfId="0" applyFont="1" applyAlignment="1">
      <alignment vertical="top" wrapText="1"/>
    </xf>
    <xf numFmtId="0" fontId="1" fillId="0" borderId="3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4" borderId="3" xfId="0" applyFont="1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0" fontId="1" fillId="4" borderId="12" xfId="0" applyFont="1" applyFill="1" applyBorder="1" applyAlignment="1">
      <alignment vertical="top" wrapText="1"/>
    </xf>
    <xf numFmtId="0" fontId="1" fillId="4" borderId="9" xfId="0" applyFont="1" applyFill="1" applyBorder="1" applyAlignment="1">
      <alignment vertical="top" wrapText="1"/>
    </xf>
    <xf numFmtId="0" fontId="1" fillId="4" borderId="11" xfId="0" applyFont="1" applyFill="1" applyBorder="1" applyAlignment="1">
      <alignment vertical="top" wrapText="1"/>
    </xf>
    <xf numFmtId="0" fontId="9" fillId="0" borderId="0" xfId="0" applyFont="1" applyAlignment="1">
      <alignment vertical="center"/>
    </xf>
    <xf numFmtId="0" fontId="1" fillId="4" borderId="5" xfId="0" applyFont="1" applyFill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1" fillId="4" borderId="3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  <xf numFmtId="164" fontId="1" fillId="4" borderId="10" xfId="0" applyNumberFormat="1" applyFont="1" applyFill="1" applyBorder="1" applyAlignment="1">
      <alignment horizontal="left" vertical="center" wrapText="1"/>
    </xf>
    <xf numFmtId="164" fontId="1" fillId="4" borderId="9" xfId="0" applyNumberFormat="1" applyFont="1" applyFill="1" applyBorder="1" applyAlignment="1">
      <alignment horizontal="left" vertical="center" wrapText="1"/>
    </xf>
    <xf numFmtId="164" fontId="1" fillId="4" borderId="11" xfId="0" applyNumberFormat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164" fontId="1" fillId="4" borderId="3" xfId="0" applyNumberFormat="1" applyFont="1" applyFill="1" applyBorder="1" applyAlignment="1">
      <alignment horizontal="left" vertical="center" wrapText="1"/>
    </xf>
    <xf numFmtId="164" fontId="1" fillId="4" borderId="12" xfId="0" applyNumberFormat="1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vertical="center" wrapText="1"/>
    </xf>
  </cellXfs>
  <cellStyles count="1">
    <cellStyle name="Normal" xfId="0" builtinId="0"/>
  </cellStyles>
  <dxfs count="16">
    <dxf>
      <font>
        <color rgb="FF1E5631"/>
      </font>
    </dxf>
    <dxf>
      <font>
        <b/>
        <i val="0"/>
        <color rgb="FF7A4A12"/>
      </font>
      <fill>
        <patternFill patternType="solid">
          <fgColor indexed="64"/>
          <bgColor rgb="FFFBE3C7"/>
        </patternFill>
      </fill>
    </dxf>
    <dxf>
      <font>
        <b/>
        <i val="0"/>
        <color rgb="FF8B1E1E"/>
      </font>
      <fill>
        <patternFill patternType="solid">
          <fgColor indexed="64"/>
          <bgColor rgb="FFF4CCCC"/>
        </patternFill>
      </fill>
    </dxf>
    <dxf>
      <font>
        <b/>
        <i val="0"/>
        <color rgb="FF7A4A12"/>
      </font>
      <fill>
        <patternFill patternType="solid">
          <fgColor indexed="64"/>
          <bgColor rgb="FFFBE3C7"/>
        </patternFill>
      </fill>
    </dxf>
    <dxf>
      <font>
        <b/>
        <i val="0"/>
        <color rgb="FF1E5631"/>
      </font>
      <fill>
        <patternFill patternType="solid">
          <fgColor indexed="64"/>
          <bgColor rgb="FFDCEBDD"/>
        </patternFill>
      </fill>
    </dxf>
    <dxf>
      <font>
        <b/>
        <i val="0"/>
        <color rgb="FF14452A"/>
      </font>
      <fill>
        <patternFill patternType="solid">
          <fgColor indexed="64"/>
          <bgColor rgb="FFB9DCC0"/>
        </patternFill>
      </fill>
    </dxf>
    <dxf>
      <font>
        <b/>
        <i val="0"/>
        <color rgb="FF14452A"/>
      </font>
      <fill>
        <patternFill patternType="solid">
          <fgColor indexed="64"/>
          <bgColor rgb="FFB9DCC0"/>
        </patternFill>
      </fill>
    </dxf>
    <dxf>
      <font>
        <b/>
        <i val="0"/>
        <color rgb="FF1E5631"/>
      </font>
      <fill>
        <patternFill patternType="solid">
          <fgColor indexed="64"/>
          <bgColor rgb="FFDCEBDD"/>
        </patternFill>
      </fill>
    </dxf>
    <dxf>
      <font>
        <b/>
        <i val="0"/>
        <color rgb="FF7A4A12"/>
      </font>
      <fill>
        <patternFill patternType="solid">
          <fgColor indexed="64"/>
          <bgColor rgb="FFFBE3C7"/>
        </patternFill>
      </fill>
    </dxf>
    <dxf>
      <font>
        <b/>
        <i val="0"/>
        <color rgb="FF8B1E1E"/>
      </font>
      <fill>
        <patternFill patternType="solid">
          <fgColor indexed="64"/>
          <bgColor rgb="FFF4CCCC"/>
        </patternFill>
      </fill>
    </dxf>
    <dxf>
      <font>
        <b/>
        <i val="0"/>
        <color rgb="FF1E5631"/>
      </font>
    </dxf>
    <dxf>
      <font>
        <b/>
        <i val="0"/>
        <color rgb="FFB42318"/>
      </font>
    </dxf>
    <dxf>
      <font>
        <b/>
        <i val="0"/>
        <color rgb="FF8B1E1E"/>
      </font>
      <fill>
        <patternFill patternType="solid">
          <fgColor indexed="64"/>
          <bgColor rgb="FFF4CCCC"/>
        </patternFill>
      </fill>
    </dxf>
    <dxf>
      <font>
        <b/>
        <i val="0"/>
        <color rgb="FF7A4A12"/>
      </font>
      <fill>
        <patternFill patternType="solid">
          <fgColor indexed="64"/>
          <bgColor rgb="FFFBE3C7"/>
        </patternFill>
      </fill>
    </dxf>
    <dxf>
      <font>
        <b/>
        <i val="0"/>
        <color rgb="FF1E5631"/>
      </font>
      <fill>
        <patternFill patternType="solid">
          <fgColor indexed="64"/>
          <bgColor rgb="FFDCEBDD"/>
        </patternFill>
      </fill>
    </dxf>
    <dxf>
      <font>
        <b/>
        <i val="0"/>
        <color rgb="FF14452A"/>
      </font>
      <fill>
        <patternFill patternType="solid">
          <fgColor indexed="64"/>
          <bgColor rgb="FFB9DCC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workbookViewId="0">
      <pane ySplit="2" topLeftCell="A31" activePane="bottomLeft" state="frozen"/>
      <selection pane="bottomLeft"/>
    </sheetView>
  </sheetViews>
  <sheetFormatPr defaultRowHeight="15"/>
  <cols>
    <col min="1" max="1" width="8.7109375" customWidth="1"/>
    <col min="2" max="2" width="30.7109375" customWidth="1"/>
    <col min="3" max="3" width="52.7109375" customWidth="1"/>
    <col min="4" max="4" width="60.7109375" customWidth="1"/>
  </cols>
  <sheetData>
    <row r="1" spans="1:4" ht="32.25" customHeight="1">
      <c r="A1" s="125" t="s">
        <v>0</v>
      </c>
      <c r="B1" s="125"/>
      <c r="C1" s="125"/>
      <c r="D1" s="125"/>
    </row>
    <row r="2" spans="1:4" ht="20.25" customHeight="1">
      <c r="A2" s="126" t="s">
        <v>1</v>
      </c>
      <c r="B2" s="126"/>
      <c r="C2" s="126"/>
      <c r="D2" s="126"/>
    </row>
    <row r="3" spans="1:4">
      <c r="A3" s="1"/>
      <c r="B3" s="1"/>
      <c r="C3" s="1"/>
      <c r="D3" s="1"/>
    </row>
    <row r="4" spans="1:4" ht="21.75" customHeight="1">
      <c r="A4" s="105" t="s">
        <v>2</v>
      </c>
      <c r="B4" s="105"/>
      <c r="C4" s="105"/>
      <c r="D4" s="105"/>
    </row>
    <row r="5" spans="1:4" ht="48" customHeight="1">
      <c r="A5" s="127" t="s">
        <v>3</v>
      </c>
      <c r="B5" s="127"/>
      <c r="C5" s="127"/>
      <c r="D5" s="127"/>
    </row>
    <row r="6" spans="1:4">
      <c r="A6" s="1"/>
      <c r="B6" s="1"/>
      <c r="C6" s="1"/>
      <c r="D6" s="1"/>
    </row>
    <row r="7" spans="1:4" ht="21.75" customHeight="1">
      <c r="A7" s="105" t="s">
        <v>4</v>
      </c>
      <c r="B7" s="105"/>
      <c r="C7" s="105"/>
      <c r="D7" s="105"/>
    </row>
    <row r="8" spans="1:4">
      <c r="A8" s="16" t="s">
        <v>5</v>
      </c>
      <c r="B8" s="13" t="s">
        <v>6</v>
      </c>
      <c r="C8" s="119" t="s">
        <v>7</v>
      </c>
      <c r="D8" s="120"/>
    </row>
    <row r="9" spans="1:4" ht="33.75" customHeight="1">
      <c r="A9" s="87">
        <v>1</v>
      </c>
      <c r="B9" s="64" t="s">
        <v>8</v>
      </c>
      <c r="C9" s="121" t="s">
        <v>9</v>
      </c>
      <c r="D9" s="109"/>
    </row>
    <row r="10" spans="1:4" ht="33.75" customHeight="1">
      <c r="A10" s="90">
        <v>2</v>
      </c>
      <c r="B10" s="2" t="s">
        <v>10</v>
      </c>
      <c r="C10" s="123" t="s">
        <v>11</v>
      </c>
      <c r="D10" s="124"/>
    </row>
    <row r="11" spans="1:4" ht="33.75" customHeight="1">
      <c r="A11" s="88">
        <v>3</v>
      </c>
      <c r="B11" s="66" t="s">
        <v>12</v>
      </c>
      <c r="C11" s="122" t="s">
        <v>13</v>
      </c>
      <c r="D11" s="100"/>
    </row>
    <row r="12" spans="1:4" ht="33.75" customHeight="1">
      <c r="A12" s="90">
        <v>4</v>
      </c>
      <c r="B12" s="2" t="s">
        <v>14</v>
      </c>
      <c r="C12" s="123" t="s">
        <v>15</v>
      </c>
      <c r="D12" s="124"/>
    </row>
    <row r="13" spans="1:4" ht="33.75" customHeight="1">
      <c r="A13" s="88">
        <v>5</v>
      </c>
      <c r="B13" s="66" t="s">
        <v>16</v>
      </c>
      <c r="C13" s="122" t="s">
        <v>17</v>
      </c>
      <c r="D13" s="100"/>
    </row>
    <row r="14" spans="1:4" ht="33.75" customHeight="1">
      <c r="A14" s="90">
        <v>6</v>
      </c>
      <c r="B14" s="2" t="s">
        <v>18</v>
      </c>
      <c r="C14" s="123" t="s">
        <v>19</v>
      </c>
      <c r="D14" s="124"/>
    </row>
    <row r="15" spans="1:4" ht="33.75" customHeight="1">
      <c r="A15" s="89">
        <v>7</v>
      </c>
      <c r="B15" s="68" t="s">
        <v>20</v>
      </c>
      <c r="C15" s="103" t="s">
        <v>21</v>
      </c>
      <c r="D15" s="104"/>
    </row>
    <row r="16" spans="1:4">
      <c r="A16" s="1"/>
      <c r="B16" s="1"/>
      <c r="C16" s="1"/>
      <c r="D16" s="1"/>
    </row>
    <row r="17" spans="1:4" ht="21.75" customHeight="1">
      <c r="A17" s="105" t="s">
        <v>22</v>
      </c>
      <c r="B17" s="105"/>
      <c r="C17" s="105"/>
      <c r="D17" s="105"/>
    </row>
    <row r="18" spans="1:4">
      <c r="A18" s="16" t="s">
        <v>23</v>
      </c>
      <c r="B18" s="13" t="s">
        <v>24</v>
      </c>
      <c r="C18" s="119" t="s">
        <v>25</v>
      </c>
      <c r="D18" s="120"/>
    </row>
    <row r="19" spans="1:4" ht="33.75" customHeight="1">
      <c r="A19" s="91">
        <v>1</v>
      </c>
      <c r="B19" s="64" t="s">
        <v>26</v>
      </c>
      <c r="C19" s="121" t="s">
        <v>27</v>
      </c>
      <c r="D19" s="109"/>
    </row>
    <row r="20" spans="1:4" ht="33.75" customHeight="1">
      <c r="A20" s="92">
        <v>2</v>
      </c>
      <c r="B20" s="66" t="s">
        <v>28</v>
      </c>
      <c r="C20" s="122" t="s">
        <v>29</v>
      </c>
      <c r="D20" s="100"/>
    </row>
    <row r="21" spans="1:4" ht="33.75" customHeight="1">
      <c r="A21" s="92">
        <v>3</v>
      </c>
      <c r="B21" s="66" t="s">
        <v>30</v>
      </c>
      <c r="C21" s="122" t="s">
        <v>31</v>
      </c>
      <c r="D21" s="100"/>
    </row>
    <row r="22" spans="1:4" ht="33.75" customHeight="1">
      <c r="A22" s="93">
        <v>4</v>
      </c>
      <c r="B22" s="68" t="s">
        <v>32</v>
      </c>
      <c r="C22" s="103" t="s">
        <v>33</v>
      </c>
      <c r="D22" s="104"/>
    </row>
    <row r="23" spans="1:4" ht="33.75" customHeight="1">
      <c r="A23" s="116" t="s">
        <v>34</v>
      </c>
      <c r="B23" s="116"/>
      <c r="C23" s="116"/>
      <c r="D23" s="116"/>
    </row>
    <row r="24" spans="1:4">
      <c r="A24" s="1"/>
      <c r="B24" s="1"/>
      <c r="C24" s="1"/>
      <c r="D24" s="1"/>
    </row>
    <row r="25" spans="1:4" ht="21.75" customHeight="1">
      <c r="A25" s="105" t="s">
        <v>35</v>
      </c>
      <c r="B25" s="105"/>
      <c r="C25" s="105"/>
      <c r="D25" s="105"/>
    </row>
    <row r="26" spans="1:4">
      <c r="A26" s="106" t="s">
        <v>36</v>
      </c>
      <c r="B26" s="107"/>
      <c r="C26" s="117" t="str">
        <f>"Overall weighted score ≥ "&amp;TEXT(Scorecard!E20,"0.00")&amp;" and no competency rated 1"</f>
        <v>Overall weighted score ≥ 3.50 and no competency rated 1</v>
      </c>
      <c r="D26" s="118"/>
    </row>
    <row r="27" spans="1:4">
      <c r="A27" s="97" t="s">
        <v>37</v>
      </c>
      <c r="B27" s="98"/>
      <c r="C27" s="110" t="str">
        <f>"Overall weighted score ≥ "&amp;TEXT(Scorecard!E21,"0.00")&amp;" and no competency rated 1"</f>
        <v>Overall weighted score ≥ 3.00 and no competency rated 1</v>
      </c>
      <c r="D27" s="111"/>
    </row>
    <row r="28" spans="1:4">
      <c r="A28" s="97" t="s">
        <v>38</v>
      </c>
      <c r="B28" s="98"/>
      <c r="C28" s="110" t="str">
        <f>"Overall weighted score ≥ "&amp;TEXT(Scorecard!E22,"0.00")&amp;", or any competency rated 1"</f>
        <v>Overall weighted score ≥ 2.00, or any competency rated 1</v>
      </c>
      <c r="D28" s="111"/>
    </row>
    <row r="29" spans="1:4">
      <c r="A29" s="112" t="s">
        <v>39</v>
      </c>
      <c r="B29" s="113"/>
      <c r="C29" s="114" t="str">
        <f>"Overall weighted score below "&amp;TEXT(Scorecard!E22,"0.00")</f>
        <v>Overall weighted score below 2.00</v>
      </c>
      <c r="D29" s="115"/>
    </row>
    <row r="30" spans="1:4" ht="20.25" customHeight="1">
      <c r="A30" s="116" t="s">
        <v>40</v>
      </c>
      <c r="B30" s="116"/>
      <c r="C30" s="116"/>
      <c r="D30" s="116"/>
    </row>
    <row r="31" spans="1:4">
      <c r="A31" s="1"/>
      <c r="B31" s="1"/>
      <c r="C31" s="1"/>
      <c r="D31" s="1"/>
    </row>
    <row r="32" spans="1:4" ht="21.75" customHeight="1">
      <c r="A32" s="105" t="s">
        <v>41</v>
      </c>
      <c r="B32" s="105"/>
      <c r="C32" s="105"/>
      <c r="D32" s="105"/>
    </row>
    <row r="33" spans="1:4" ht="30.75">
      <c r="A33" s="16" t="s">
        <v>42</v>
      </c>
      <c r="B33" s="13" t="s">
        <v>43</v>
      </c>
      <c r="C33" s="13" t="s">
        <v>44</v>
      </c>
      <c r="D33" s="21" t="s">
        <v>45</v>
      </c>
    </row>
    <row r="34" spans="1:4" ht="33.75" customHeight="1">
      <c r="A34" s="94"/>
      <c r="B34" s="64" t="s">
        <v>46</v>
      </c>
      <c r="C34" s="73" t="s">
        <v>47</v>
      </c>
      <c r="D34" s="78" t="s">
        <v>48</v>
      </c>
    </row>
    <row r="35" spans="1:4" ht="33.75" customHeight="1">
      <c r="A35" s="95"/>
      <c r="B35" s="66" t="s">
        <v>49</v>
      </c>
      <c r="C35" s="76" t="s">
        <v>50</v>
      </c>
      <c r="D35" s="79" t="s">
        <v>51</v>
      </c>
    </row>
    <row r="36" spans="1:4" ht="33.75" customHeight="1">
      <c r="A36" s="95"/>
      <c r="B36" s="66" t="s">
        <v>52</v>
      </c>
      <c r="C36" s="76" t="s">
        <v>53</v>
      </c>
      <c r="D36" s="79" t="s">
        <v>54</v>
      </c>
    </row>
    <row r="37" spans="1:4" ht="33.75" customHeight="1">
      <c r="A37" s="95"/>
      <c r="B37" s="66" t="s">
        <v>55</v>
      </c>
      <c r="C37" s="76" t="s">
        <v>56</v>
      </c>
      <c r="D37" s="79" t="s">
        <v>57</v>
      </c>
    </row>
    <row r="38" spans="1:4" ht="33.75" customHeight="1">
      <c r="A38" s="96"/>
      <c r="B38" s="68" t="s">
        <v>58</v>
      </c>
      <c r="C38" s="77" t="s">
        <v>59</v>
      </c>
      <c r="D38" s="80" t="s">
        <v>60</v>
      </c>
    </row>
    <row r="39" spans="1:4">
      <c r="A39" s="1"/>
      <c r="B39" s="1"/>
      <c r="C39" s="1"/>
      <c r="D39" s="1"/>
    </row>
    <row r="40" spans="1:4" ht="21.75" customHeight="1">
      <c r="A40" s="105" t="s">
        <v>61</v>
      </c>
      <c r="B40" s="105"/>
      <c r="C40" s="105"/>
      <c r="D40" s="105"/>
    </row>
    <row r="41" spans="1:4" ht="21.75" customHeight="1">
      <c r="A41" s="106" t="s">
        <v>62</v>
      </c>
      <c r="B41" s="107"/>
      <c r="C41" s="108" t="s">
        <v>63</v>
      </c>
      <c r="D41" s="109"/>
    </row>
    <row r="42" spans="1:4" ht="21.75" customHeight="1">
      <c r="A42" s="97" t="s">
        <v>64</v>
      </c>
      <c r="B42" s="98"/>
      <c r="C42" s="99" t="s">
        <v>65</v>
      </c>
      <c r="D42" s="100"/>
    </row>
    <row r="43" spans="1:4" ht="21.75" customHeight="1">
      <c r="A43" s="97" t="s">
        <v>66</v>
      </c>
      <c r="B43" s="98"/>
      <c r="C43" s="99" t="s">
        <v>67</v>
      </c>
      <c r="D43" s="100"/>
    </row>
    <row r="44" spans="1:4" ht="21.75" customHeight="1">
      <c r="A44" s="97" t="s">
        <v>68</v>
      </c>
      <c r="B44" s="98"/>
      <c r="C44" s="99" t="s">
        <v>69</v>
      </c>
      <c r="D44" s="100"/>
    </row>
    <row r="45" spans="1:4" ht="21.75" customHeight="1">
      <c r="A45" s="101" t="s">
        <v>70</v>
      </c>
      <c r="B45" s="102"/>
      <c r="C45" s="103" t="s">
        <v>71</v>
      </c>
      <c r="D45" s="104"/>
    </row>
  </sheetData>
  <mergeCells count="42">
    <mergeCell ref="C8:D8"/>
    <mergeCell ref="A1:D1"/>
    <mergeCell ref="A2:D2"/>
    <mergeCell ref="A4:D4"/>
    <mergeCell ref="A5:D5"/>
    <mergeCell ref="A7:D7"/>
    <mergeCell ref="C21:D21"/>
    <mergeCell ref="C9:D9"/>
    <mergeCell ref="C10:D10"/>
    <mergeCell ref="C11:D11"/>
    <mergeCell ref="C12:D12"/>
    <mergeCell ref="C13:D13"/>
    <mergeCell ref="C14:D14"/>
    <mergeCell ref="C15:D15"/>
    <mergeCell ref="A17:D17"/>
    <mergeCell ref="C18:D18"/>
    <mergeCell ref="C19:D19"/>
    <mergeCell ref="C20:D20"/>
    <mergeCell ref="A32:D32"/>
    <mergeCell ref="C22:D22"/>
    <mergeCell ref="A23:D23"/>
    <mergeCell ref="A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D30"/>
    <mergeCell ref="A44:B44"/>
    <mergeCell ref="C44:D44"/>
    <mergeCell ref="A45:B45"/>
    <mergeCell ref="C45:D45"/>
    <mergeCell ref="A40:D40"/>
    <mergeCell ref="A41:B41"/>
    <mergeCell ref="C41:D41"/>
    <mergeCell ref="A42:B42"/>
    <mergeCell ref="C42:D42"/>
    <mergeCell ref="A43:B43"/>
    <mergeCell ref="C43:D43"/>
  </mergeCells>
  <dataValidations count="1">
    <dataValidation type="list" allowBlank="1" showInputMessage="1" showErrorMessage="1" sqref="A34:A38" xr:uid="{C94B3E9A-A715-4E41-9A4A-A130140BEED4}">
      <formula1>"""✓"""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64394-EFEB-47F1-A42B-5A367FECE6F9}">
  <dimension ref="A1:G29"/>
  <sheetViews>
    <sheetView workbookViewId="0">
      <pane ySplit="2" topLeftCell="A3" activePane="bottomLeft" state="frozen"/>
      <selection pane="bottomLeft"/>
    </sheetView>
  </sheetViews>
  <sheetFormatPr defaultRowHeight="15"/>
  <cols>
    <col min="1" max="1" width="26.7109375" customWidth="1"/>
    <col min="2" max="2" width="42.7109375" customWidth="1"/>
    <col min="3" max="3" width="11.7109375" customWidth="1"/>
    <col min="4" max="4" width="44.7109375" customWidth="1"/>
    <col min="5" max="5" width="48.7109375" customWidth="1"/>
    <col min="6" max="6" width="11.7109375" customWidth="1"/>
    <col min="7" max="7" width="12.7109375" customWidth="1"/>
  </cols>
  <sheetData>
    <row r="1" spans="1:7" ht="32.25" customHeight="1">
      <c r="A1" s="125" t="s">
        <v>72</v>
      </c>
      <c r="B1" s="125"/>
      <c r="C1" s="125"/>
      <c r="D1" s="125"/>
      <c r="E1" s="125"/>
      <c r="F1" s="125"/>
      <c r="G1" s="125"/>
    </row>
    <row r="2" spans="1:7" ht="21.75" customHeight="1">
      <c r="A2" s="126" t="s">
        <v>73</v>
      </c>
      <c r="B2" s="126"/>
      <c r="C2" s="126"/>
      <c r="D2" s="126"/>
      <c r="E2" s="126"/>
      <c r="F2" s="126"/>
      <c r="G2" s="126"/>
    </row>
    <row r="3" spans="1:7">
      <c r="A3" s="1"/>
      <c r="B3" s="1"/>
      <c r="C3" s="1"/>
      <c r="D3" s="1"/>
      <c r="E3" s="1"/>
      <c r="F3" s="1"/>
      <c r="G3" s="1"/>
    </row>
    <row r="4" spans="1:7" ht="21.75" customHeight="1">
      <c r="A4" s="105" t="s">
        <v>74</v>
      </c>
      <c r="B4" s="105"/>
      <c r="C4" s="105"/>
      <c r="D4" s="105"/>
      <c r="E4" s="105"/>
      <c r="F4" s="105"/>
      <c r="G4" s="105"/>
    </row>
    <row r="5" spans="1:7" ht="21.75" customHeight="1">
      <c r="A5" s="5" t="s">
        <v>75</v>
      </c>
      <c r="B5" s="8"/>
      <c r="C5" s="1"/>
      <c r="D5" s="5" t="s">
        <v>76</v>
      </c>
      <c r="E5" s="8"/>
      <c r="F5" s="1"/>
      <c r="G5" s="1"/>
    </row>
    <row r="6" spans="1:7" ht="21.75" customHeight="1">
      <c r="A6" s="6" t="s">
        <v>77</v>
      </c>
      <c r="B6" s="9"/>
      <c r="C6" s="1"/>
      <c r="D6" s="6" t="s">
        <v>78</v>
      </c>
      <c r="E6" s="11"/>
      <c r="F6" s="1"/>
      <c r="G6" s="1"/>
    </row>
    <row r="7" spans="1:7" ht="21.75" customHeight="1">
      <c r="A7" s="7" t="s">
        <v>79</v>
      </c>
      <c r="B7" s="10"/>
      <c r="C7" s="1"/>
      <c r="D7" s="7" t="s">
        <v>80</v>
      </c>
      <c r="E7" s="12"/>
      <c r="F7" s="1"/>
      <c r="G7" s="1"/>
    </row>
    <row r="8" spans="1:7">
      <c r="A8" s="1"/>
      <c r="B8" s="1"/>
      <c r="C8" s="1"/>
      <c r="D8" s="1"/>
      <c r="E8" s="1"/>
      <c r="F8" s="1"/>
      <c r="G8" s="1"/>
    </row>
    <row r="9" spans="1:7" ht="21.75" customHeight="1">
      <c r="A9" s="105" t="s">
        <v>81</v>
      </c>
      <c r="B9" s="105"/>
      <c r="C9" s="105"/>
      <c r="D9" s="105"/>
      <c r="E9" s="105"/>
      <c r="F9" s="105"/>
      <c r="G9" s="105"/>
    </row>
    <row r="10" spans="1:7" ht="33.75" customHeight="1">
      <c r="A10" s="16" t="s">
        <v>82</v>
      </c>
      <c r="B10" s="13" t="s">
        <v>83</v>
      </c>
      <c r="C10" s="13" t="s">
        <v>84</v>
      </c>
      <c r="D10" s="13" t="s">
        <v>85</v>
      </c>
      <c r="E10" s="13" t="s">
        <v>86</v>
      </c>
      <c r="F10" s="13" t="s">
        <v>87</v>
      </c>
      <c r="G10" s="21" t="s">
        <v>88</v>
      </c>
    </row>
    <row r="11" spans="1:7" ht="92.25" customHeight="1">
      <c r="A11" s="17" t="s">
        <v>89</v>
      </c>
      <c r="B11" s="14" t="s">
        <v>90</v>
      </c>
      <c r="C11" s="22">
        <v>0.2</v>
      </c>
      <c r="D11" s="14" t="s">
        <v>91</v>
      </c>
      <c r="E11" s="24"/>
      <c r="G11" s="28" t="str">
        <f>IF(F11="","",C11*F11)</f>
        <v/>
      </c>
    </row>
    <row r="12" spans="1:7" ht="92.25" customHeight="1">
      <c r="A12" s="18" t="s">
        <v>92</v>
      </c>
      <c r="B12" s="15" t="s">
        <v>93</v>
      </c>
      <c r="C12" s="23">
        <v>0.2</v>
      </c>
      <c r="D12" s="15" t="s">
        <v>94</v>
      </c>
      <c r="E12" s="25"/>
      <c r="G12" s="29" t="str">
        <f>IF(F12="","",C12*F12)</f>
        <v/>
      </c>
    </row>
    <row r="13" spans="1:7" ht="92.25" customHeight="1">
      <c r="A13" s="18" t="s">
        <v>95</v>
      </c>
      <c r="B13" s="15" t="s">
        <v>96</v>
      </c>
      <c r="C13" s="23">
        <v>0.15</v>
      </c>
      <c r="D13" s="15" t="s">
        <v>97</v>
      </c>
      <c r="E13" s="25"/>
      <c r="G13" s="29" t="str">
        <f>IF(F13="","",C13*F13)</f>
        <v/>
      </c>
    </row>
    <row r="14" spans="1:7" ht="92.25" customHeight="1">
      <c r="A14" s="18" t="s">
        <v>98</v>
      </c>
      <c r="B14" s="15" t="s">
        <v>99</v>
      </c>
      <c r="C14" s="23">
        <v>0.15</v>
      </c>
      <c r="D14" s="15" t="s">
        <v>100</v>
      </c>
      <c r="E14" s="25"/>
      <c r="G14" s="29" t="str">
        <f>IF(F14="","",C14*F14)</f>
        <v/>
      </c>
    </row>
    <row r="15" spans="1:7" ht="92.25" customHeight="1">
      <c r="A15" s="18" t="s">
        <v>101</v>
      </c>
      <c r="B15" s="15" t="s">
        <v>102</v>
      </c>
      <c r="C15" s="23">
        <v>0.15</v>
      </c>
      <c r="D15" s="15" t="s">
        <v>103</v>
      </c>
      <c r="E15" s="25"/>
      <c r="G15" s="29" t="str">
        <f>IF(F15="","",C15*F15)</f>
        <v/>
      </c>
    </row>
    <row r="16" spans="1:7" ht="92.25" customHeight="1">
      <c r="A16" s="18" t="s">
        <v>104</v>
      </c>
      <c r="B16" s="15" t="s">
        <v>105</v>
      </c>
      <c r="C16" s="23">
        <v>0.15</v>
      </c>
      <c r="D16" s="15" t="s">
        <v>106</v>
      </c>
      <c r="E16" s="25"/>
      <c r="G16" s="29" t="str">
        <f>IF(F16="","",C16*F16)</f>
        <v/>
      </c>
    </row>
    <row r="17" spans="1:7" ht="21.75" customHeight="1">
      <c r="A17" s="31" t="s">
        <v>107</v>
      </c>
      <c r="B17" s="30"/>
      <c r="C17" s="32">
        <f>SUM(C11:C16)</f>
        <v>1</v>
      </c>
      <c r="D17" s="30" t="str">
        <f>IF(ROUND(C17*100,0)=100,"✓ Weights total 100%","⚠ Weights total "&amp;TEXT(C17,"0%")&amp;" – adjust to 100%")</f>
        <v>✓ Weights total 100%</v>
      </c>
      <c r="E17" s="30"/>
      <c r="F17" s="30"/>
      <c r="G17" s="33" t="str">
        <f>IF(COUNT(F11:F16)=0,"",SUM(G11:G16))</f>
        <v/>
      </c>
    </row>
    <row r="18" spans="1:7">
      <c r="A18" s="1"/>
      <c r="B18" s="1"/>
      <c r="C18" s="1"/>
      <c r="D18" s="1"/>
      <c r="E18" s="1"/>
      <c r="F18" s="1"/>
      <c r="G18" s="1"/>
    </row>
    <row r="19" spans="1:7" ht="21.75" customHeight="1">
      <c r="A19" s="105" t="s">
        <v>108</v>
      </c>
      <c r="B19" s="105"/>
      <c r="C19" s="105"/>
      <c r="D19" s="105"/>
      <c r="E19" s="105"/>
      <c r="F19" s="105"/>
      <c r="G19" s="105"/>
    </row>
    <row r="20" spans="1:7" ht="21.75" customHeight="1">
      <c r="A20" s="5" t="s">
        <v>109</v>
      </c>
      <c r="B20" s="36" t="str" cm="1">
        <f t="array" ref="B20">IF(COUNT(F11:F16)=0,"",SUMPRODUCT(C11:C16,F11:F16)/SUMPRODUCT(C11:C16,--ISNUMBER(F11:F16)))</f>
        <v/>
      </c>
      <c r="C20" s="1"/>
      <c r="D20" s="5" t="s">
        <v>110</v>
      </c>
      <c r="E20" s="37">
        <v>3.5</v>
      </c>
      <c r="F20" s="1"/>
      <c r="G20" s="1"/>
    </row>
    <row r="21" spans="1:7" ht="21.75" customHeight="1">
      <c r="A21" s="6" t="s">
        <v>111</v>
      </c>
      <c r="B21" s="34" t="str">
        <f>COUNT(F11:F16)&amp;" of "&amp;ROWS(F11:F16)</f>
        <v>0 of 6</v>
      </c>
      <c r="C21" s="1"/>
      <c r="D21" s="6" t="s">
        <v>112</v>
      </c>
      <c r="E21" s="38">
        <v>3</v>
      </c>
      <c r="F21" s="1"/>
      <c r="G21" s="1"/>
    </row>
    <row r="22" spans="1:7" ht="21.75" customHeight="1">
      <c r="A22" s="7" t="s">
        <v>113</v>
      </c>
      <c r="B22" s="35" t="str">
        <f>IF(COUNT(F11:F16)&lt;ROWS(F11:F16),"Incomplete – rate all competencies",IF(ROUND(C17*100,0)&lt;&gt;100,"Check weights",IF(AND(B20&gt;=E20,COUNTIF(F11:F16,1)=0),"Strong Hire",IF(AND(B20&gt;=E21,COUNTIF(F11:F16,1)=0),"Hire",IF(B20&gt;=E22,"No Hire","Strong No Hire")))))</f>
        <v>Incomplete – rate all competencies</v>
      </c>
      <c r="C22" s="1"/>
      <c r="D22" s="7" t="s">
        <v>114</v>
      </c>
      <c r="E22" s="39">
        <v>2</v>
      </c>
      <c r="F22" s="1"/>
      <c r="G22" s="1"/>
    </row>
    <row r="23" spans="1:7" ht="26.25" customHeight="1">
      <c r="A23" s="1"/>
      <c r="B23" s="1"/>
      <c r="C23" s="1"/>
      <c r="D23" s="135" t="s">
        <v>115</v>
      </c>
      <c r="E23" s="135"/>
      <c r="F23" s="135"/>
      <c r="G23" s="135"/>
    </row>
    <row r="24" spans="1:7">
      <c r="A24" s="1"/>
      <c r="B24" s="1"/>
      <c r="C24" s="1"/>
      <c r="D24" s="1"/>
      <c r="E24" s="1"/>
      <c r="F24" s="1"/>
      <c r="G24" s="1"/>
    </row>
    <row r="25" spans="1:7" ht="21.75" customHeight="1">
      <c r="A25" s="105" t="s">
        <v>116</v>
      </c>
      <c r="B25" s="105"/>
      <c r="C25" s="105"/>
      <c r="D25" s="105"/>
      <c r="E25" s="105"/>
      <c r="F25" s="105"/>
      <c r="G25" s="105"/>
    </row>
    <row r="26" spans="1:7" ht="72" customHeight="1">
      <c r="A26" s="5" t="s">
        <v>117</v>
      </c>
      <c r="B26" s="128"/>
      <c r="C26" s="129"/>
      <c r="D26" s="129"/>
      <c r="E26" s="129"/>
      <c r="F26" s="129"/>
      <c r="G26" s="130"/>
    </row>
    <row r="27" spans="1:7" ht="72" customHeight="1">
      <c r="A27" s="6" t="s">
        <v>118</v>
      </c>
      <c r="B27" s="128"/>
      <c r="C27" s="131"/>
      <c r="D27" s="131"/>
      <c r="E27" s="131"/>
      <c r="F27" s="131"/>
      <c r="G27" s="132"/>
    </row>
    <row r="28" spans="1:7" ht="21.75" customHeight="1">
      <c r="A28" s="6" t="s">
        <v>119</v>
      </c>
      <c r="B28" s="40"/>
      <c r="C28" s="133" t="s">
        <v>120</v>
      </c>
      <c r="D28" s="133"/>
      <c r="E28" s="133"/>
      <c r="F28" s="133"/>
      <c r="G28" s="133"/>
    </row>
    <row r="29" spans="1:7" ht="72" customHeight="1">
      <c r="A29" s="7" t="s">
        <v>121</v>
      </c>
      <c r="B29" s="134"/>
      <c r="C29" s="131"/>
      <c r="D29" s="131"/>
      <c r="E29" s="131"/>
      <c r="F29" s="131"/>
      <c r="G29" s="132"/>
    </row>
  </sheetData>
  <mergeCells count="11">
    <mergeCell ref="D23:G23"/>
    <mergeCell ref="A1:G1"/>
    <mergeCell ref="A2:G2"/>
    <mergeCell ref="A4:G4"/>
    <mergeCell ref="A9:G9"/>
    <mergeCell ref="A19:G19"/>
    <mergeCell ref="A25:G25"/>
    <mergeCell ref="B26:G26"/>
    <mergeCell ref="B27:G27"/>
    <mergeCell ref="C28:G28"/>
    <mergeCell ref="B29:G29"/>
  </mergeCells>
  <conditionalFormatting sqref="B22">
    <cfRule type="cellIs" dxfId="15" priority="5" operator="equal">
      <formula>"Strong Hire"</formula>
    </cfRule>
  </conditionalFormatting>
  <conditionalFormatting sqref="B22">
    <cfRule type="cellIs" dxfId="14" priority="6" operator="equal">
      <formula>"Hire"</formula>
    </cfRule>
  </conditionalFormatting>
  <conditionalFormatting sqref="B22">
    <cfRule type="cellIs" dxfId="13" priority="7" operator="equal">
      <formula>"No Hire"</formula>
    </cfRule>
  </conditionalFormatting>
  <conditionalFormatting sqref="B22">
    <cfRule type="cellIs" dxfId="12" priority="8" operator="equal">
      <formula>"Strong No Hire"</formula>
    </cfRule>
  </conditionalFormatting>
  <conditionalFormatting sqref="D17">
    <cfRule type="containsText" dxfId="11" priority="9" operator="containsText" text="⚠">
      <formula>NOT(ISERROR(SEARCH("⚠",D17)))</formula>
    </cfRule>
  </conditionalFormatting>
  <conditionalFormatting sqref="D17">
    <cfRule type="containsText" dxfId="10" priority="10" operator="containsText" text="✓">
      <formula>NOT(ISERROR(SEARCH("✓",D17)))</formula>
    </cfRule>
  </conditionalFormatting>
  <dataValidations count="2">
    <dataValidation type="decimal" allowBlank="1" showInputMessage="1" showErrorMessage="1" errorTitle="Invalid weight" error="Enter a percentage between 0% and 100%." sqref="C11:C16" xr:uid="{2FC1B663-F726-4C1D-AD58-53253DC6F720}">
      <formula1>0</formula1>
      <formula2>1</formula2>
    </dataValidation>
    <dataValidation type="list" allowBlank="1" showInputMessage="1" showErrorMessage="1" sqref="B28" xr:uid="{C8C5CCD8-E448-41A0-B3CD-6D56623A9199}">
      <formula1>"""Strong Hire,Hire,No Hire,Strong No Hire"""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50D3D-49D2-4191-AA1C-583A2CC88754}">
  <dimension ref="A1:E9"/>
  <sheetViews>
    <sheetView workbookViewId="0">
      <pane xSplit="1" ySplit="3" topLeftCell="B4" activePane="bottomRight" state="frozen"/>
      <selection pane="bottomRight"/>
      <selection pane="bottomLeft"/>
      <selection pane="topRight"/>
    </sheetView>
  </sheetViews>
  <sheetFormatPr defaultRowHeight="15"/>
  <cols>
    <col min="1" max="1" width="26.7109375" customWidth="1"/>
    <col min="2" max="5" width="40.7109375" customWidth="1"/>
  </cols>
  <sheetData>
    <row r="1" spans="1:5" ht="32.25" customHeight="1">
      <c r="A1" s="125" t="s">
        <v>64</v>
      </c>
      <c r="B1" s="125"/>
      <c r="C1" s="125"/>
      <c r="D1" s="125"/>
      <c r="E1" s="125"/>
    </row>
    <row r="2" spans="1:5" ht="33.75" customHeight="1">
      <c r="A2" s="126" t="s">
        <v>122</v>
      </c>
      <c r="B2" s="126"/>
      <c r="C2" s="126"/>
      <c r="D2" s="126"/>
      <c r="E2" s="126"/>
    </row>
    <row r="3" spans="1:5" ht="24" customHeight="1">
      <c r="A3" s="16" t="s">
        <v>82</v>
      </c>
      <c r="B3" s="13" t="s">
        <v>123</v>
      </c>
      <c r="C3" s="13" t="s">
        <v>124</v>
      </c>
      <c r="D3" s="13" t="s">
        <v>125</v>
      </c>
      <c r="E3" s="21" t="s">
        <v>126</v>
      </c>
    </row>
    <row r="4" spans="1:5" ht="80.25" customHeight="1">
      <c r="A4" s="17" t="str">
        <f>Scorecard!A11</f>
        <v>Role Expertise</v>
      </c>
      <c r="B4" s="14" t="s">
        <v>127</v>
      </c>
      <c r="C4" s="14" t="s">
        <v>128</v>
      </c>
      <c r="D4" s="14" t="s">
        <v>129</v>
      </c>
      <c r="E4" s="19" t="s">
        <v>130</v>
      </c>
    </row>
    <row r="5" spans="1:5" ht="80.25" customHeight="1">
      <c r="A5" s="41" t="str">
        <f>Scorecard!A12</f>
        <v>Problem Solving</v>
      </c>
      <c r="B5" s="42" t="s">
        <v>131</v>
      </c>
      <c r="C5" s="42" t="s">
        <v>132</v>
      </c>
      <c r="D5" s="42" t="s">
        <v>133</v>
      </c>
      <c r="E5" s="43" t="s">
        <v>134</v>
      </c>
    </row>
    <row r="6" spans="1:5" ht="80.25" customHeight="1">
      <c r="A6" s="18" t="str">
        <f>Scorecard!A13</f>
        <v>Communication</v>
      </c>
      <c r="B6" s="15" t="s">
        <v>135</v>
      </c>
      <c r="C6" s="15" t="s">
        <v>136</v>
      </c>
      <c r="D6" s="15" t="s">
        <v>137</v>
      </c>
      <c r="E6" s="20" t="s">
        <v>138</v>
      </c>
    </row>
    <row r="7" spans="1:5" ht="80.25" customHeight="1">
      <c r="A7" s="41" t="str">
        <f>Scorecard!A14</f>
        <v>Collaboration</v>
      </c>
      <c r="B7" s="42" t="s">
        <v>139</v>
      </c>
      <c r="C7" s="42" t="s">
        <v>140</v>
      </c>
      <c r="D7" s="42" t="s">
        <v>141</v>
      </c>
      <c r="E7" s="43" t="s">
        <v>142</v>
      </c>
    </row>
    <row r="8" spans="1:5" ht="80.25" customHeight="1">
      <c r="A8" s="18" t="str">
        <f>Scorecard!A15</f>
        <v>Ownership &amp; Accountability</v>
      </c>
      <c r="B8" s="15" t="s">
        <v>143</v>
      </c>
      <c r="C8" s="15" t="s">
        <v>144</v>
      </c>
      <c r="D8" s="15" t="s">
        <v>145</v>
      </c>
      <c r="E8" s="20" t="s">
        <v>146</v>
      </c>
    </row>
    <row r="9" spans="1:5" ht="80.25" customHeight="1">
      <c r="A9" s="44" t="str">
        <f>Scorecard!A16</f>
        <v>Growth Mindset / Learning Agility</v>
      </c>
      <c r="B9" s="45" t="s">
        <v>147</v>
      </c>
      <c r="C9" s="45" t="s">
        <v>148</v>
      </c>
      <c r="D9" s="45" t="s">
        <v>149</v>
      </c>
      <c r="E9" s="46" t="s">
        <v>150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BBC74-8A9E-4248-9CFC-DE1A308C61F9}">
  <dimension ref="A1:E27"/>
  <sheetViews>
    <sheetView workbookViewId="0">
      <pane ySplit="3" topLeftCell="A4" activePane="bottomLeft" state="frozen"/>
      <selection pane="bottomLeft"/>
    </sheetView>
  </sheetViews>
  <sheetFormatPr defaultRowHeight="15"/>
  <cols>
    <col min="1" max="1" width="26.7109375" customWidth="1"/>
    <col min="2" max="2" width="13.7109375" customWidth="1"/>
    <col min="3" max="3" width="62.7109375" customWidth="1"/>
    <col min="4" max="4" width="58.7109375" customWidth="1"/>
    <col min="5" max="5" width="10.7109375" customWidth="1"/>
  </cols>
  <sheetData>
    <row r="1" spans="1:5" ht="32.25" customHeight="1">
      <c r="A1" s="125" t="s">
        <v>66</v>
      </c>
      <c r="B1" s="125"/>
      <c r="C1" s="125"/>
      <c r="D1" s="125"/>
      <c r="E1" s="125"/>
    </row>
    <row r="2" spans="1:5" ht="33.75" customHeight="1">
      <c r="A2" s="126" t="s">
        <v>151</v>
      </c>
      <c r="B2" s="126"/>
      <c r="C2" s="126"/>
      <c r="D2" s="126"/>
      <c r="E2" s="126"/>
    </row>
    <row r="3" spans="1:5" ht="24" customHeight="1">
      <c r="A3" s="16" t="s">
        <v>82</v>
      </c>
      <c r="B3" s="13" t="s">
        <v>152</v>
      </c>
      <c r="C3" s="13" t="s">
        <v>153</v>
      </c>
      <c r="D3" s="13" t="s">
        <v>154</v>
      </c>
      <c r="E3" s="21" t="s">
        <v>155</v>
      </c>
    </row>
    <row r="4" spans="1:5" ht="48" customHeight="1">
      <c r="A4" s="17" t="str">
        <f>Scorecard!A11</f>
        <v>Role Expertise</v>
      </c>
      <c r="B4" s="47" t="s">
        <v>156</v>
      </c>
      <c r="C4" s="14" t="s">
        <v>157</v>
      </c>
      <c r="D4" s="14" t="s">
        <v>158</v>
      </c>
      <c r="E4" s="56"/>
    </row>
    <row r="5" spans="1:5" ht="48" customHeight="1">
      <c r="A5" s="18" t="str">
        <f>Scorecard!A11</f>
        <v>Role Expertise</v>
      </c>
      <c r="B5" s="48" t="s">
        <v>156</v>
      </c>
      <c r="C5" s="15" t="s">
        <v>159</v>
      </c>
      <c r="D5" s="15" t="s">
        <v>160</v>
      </c>
      <c r="E5" s="57"/>
    </row>
    <row r="6" spans="1:5" ht="48" customHeight="1">
      <c r="A6" s="18" t="str">
        <f>Scorecard!A11</f>
        <v>Role Expertise</v>
      </c>
      <c r="B6" s="48" t="s">
        <v>161</v>
      </c>
      <c r="C6" s="15" t="s">
        <v>162</v>
      </c>
      <c r="D6" s="15" t="s">
        <v>163</v>
      </c>
      <c r="E6" s="57"/>
    </row>
    <row r="7" spans="1:5" ht="48" customHeight="1">
      <c r="A7" s="18" t="str">
        <f>Scorecard!A11</f>
        <v>Role Expertise</v>
      </c>
      <c r="B7" s="48" t="s">
        <v>161</v>
      </c>
      <c r="C7" s="15" t="s">
        <v>164</v>
      </c>
      <c r="D7" s="15" t="s">
        <v>165</v>
      </c>
      <c r="E7" s="57"/>
    </row>
    <row r="8" spans="1:5" ht="48" customHeight="1">
      <c r="A8" s="49" t="str">
        <f>Scorecard!A12</f>
        <v>Problem Solving</v>
      </c>
      <c r="B8" s="50" t="s">
        <v>156</v>
      </c>
      <c r="C8" s="51" t="s">
        <v>166</v>
      </c>
      <c r="D8" s="51" t="s">
        <v>167</v>
      </c>
      <c r="E8" s="57"/>
    </row>
    <row r="9" spans="1:5" ht="48" customHeight="1">
      <c r="A9" s="49" t="str">
        <f>Scorecard!A12</f>
        <v>Problem Solving</v>
      </c>
      <c r="B9" s="50" t="s">
        <v>156</v>
      </c>
      <c r="C9" s="51" t="s">
        <v>168</v>
      </c>
      <c r="D9" s="51" t="s">
        <v>169</v>
      </c>
      <c r="E9" s="57"/>
    </row>
    <row r="10" spans="1:5" ht="48" customHeight="1">
      <c r="A10" s="49" t="str">
        <f>Scorecard!A12</f>
        <v>Problem Solving</v>
      </c>
      <c r="B10" s="50" t="s">
        <v>161</v>
      </c>
      <c r="C10" s="51" t="s">
        <v>170</v>
      </c>
      <c r="D10" s="51" t="s">
        <v>171</v>
      </c>
      <c r="E10" s="57"/>
    </row>
    <row r="11" spans="1:5" ht="48" customHeight="1">
      <c r="A11" s="49" t="str">
        <f>Scorecard!A12</f>
        <v>Problem Solving</v>
      </c>
      <c r="B11" s="50" t="s">
        <v>161</v>
      </c>
      <c r="C11" s="51" t="s">
        <v>172</v>
      </c>
      <c r="D11" s="51" t="s">
        <v>173</v>
      </c>
      <c r="E11" s="57"/>
    </row>
    <row r="12" spans="1:5" ht="48" customHeight="1">
      <c r="A12" s="18" t="str">
        <f>Scorecard!A13</f>
        <v>Communication</v>
      </c>
      <c r="B12" s="48" t="s">
        <v>156</v>
      </c>
      <c r="C12" s="15" t="s">
        <v>174</v>
      </c>
      <c r="D12" s="15" t="s">
        <v>175</v>
      </c>
      <c r="E12" s="57"/>
    </row>
    <row r="13" spans="1:5" ht="48" customHeight="1">
      <c r="A13" s="18" t="str">
        <f>Scorecard!A13</f>
        <v>Communication</v>
      </c>
      <c r="B13" s="48" t="s">
        <v>156</v>
      </c>
      <c r="C13" s="15" t="s">
        <v>176</v>
      </c>
      <c r="D13" s="15" t="s">
        <v>177</v>
      </c>
      <c r="E13" s="57"/>
    </row>
    <row r="14" spans="1:5" ht="48" customHeight="1">
      <c r="A14" s="18" t="str">
        <f>Scorecard!A13</f>
        <v>Communication</v>
      </c>
      <c r="B14" s="48" t="s">
        <v>161</v>
      </c>
      <c r="C14" s="15" t="s">
        <v>178</v>
      </c>
      <c r="D14" s="15" t="s">
        <v>179</v>
      </c>
      <c r="E14" s="57"/>
    </row>
    <row r="15" spans="1:5" ht="48" customHeight="1">
      <c r="A15" s="18" t="str">
        <f>Scorecard!A13</f>
        <v>Communication</v>
      </c>
      <c r="B15" s="48" t="s">
        <v>161</v>
      </c>
      <c r="C15" s="15" t="s">
        <v>180</v>
      </c>
      <c r="D15" s="15" t="s">
        <v>181</v>
      </c>
      <c r="E15" s="57"/>
    </row>
    <row r="16" spans="1:5" ht="48" customHeight="1">
      <c r="A16" s="49" t="str">
        <f>Scorecard!A14</f>
        <v>Collaboration</v>
      </c>
      <c r="B16" s="50" t="s">
        <v>156</v>
      </c>
      <c r="C16" s="51" t="s">
        <v>182</v>
      </c>
      <c r="D16" s="51" t="s">
        <v>183</v>
      </c>
      <c r="E16" s="57"/>
    </row>
    <row r="17" spans="1:5" ht="48" customHeight="1">
      <c r="A17" s="49" t="str">
        <f>Scorecard!A14</f>
        <v>Collaboration</v>
      </c>
      <c r="B17" s="50" t="s">
        <v>156</v>
      </c>
      <c r="C17" s="51" t="s">
        <v>184</v>
      </c>
      <c r="D17" s="51" t="s">
        <v>185</v>
      </c>
      <c r="E17" s="57"/>
    </row>
    <row r="18" spans="1:5" ht="48" customHeight="1">
      <c r="A18" s="49" t="str">
        <f>Scorecard!A14</f>
        <v>Collaboration</v>
      </c>
      <c r="B18" s="50" t="s">
        <v>161</v>
      </c>
      <c r="C18" s="51" t="s">
        <v>186</v>
      </c>
      <c r="D18" s="51" t="s">
        <v>187</v>
      </c>
      <c r="E18" s="57"/>
    </row>
    <row r="19" spans="1:5" ht="48" customHeight="1">
      <c r="A19" s="49" t="str">
        <f>Scorecard!A14</f>
        <v>Collaboration</v>
      </c>
      <c r="B19" s="50" t="s">
        <v>161</v>
      </c>
      <c r="C19" s="51" t="s">
        <v>188</v>
      </c>
      <c r="D19" s="51" t="s">
        <v>189</v>
      </c>
      <c r="E19" s="57"/>
    </row>
    <row r="20" spans="1:5" ht="48" customHeight="1">
      <c r="A20" s="18" t="str">
        <f>Scorecard!A15</f>
        <v>Ownership &amp; Accountability</v>
      </c>
      <c r="B20" s="48" t="s">
        <v>156</v>
      </c>
      <c r="C20" s="15" t="s">
        <v>190</v>
      </c>
      <c r="D20" s="15" t="s">
        <v>191</v>
      </c>
      <c r="E20" s="57"/>
    </row>
    <row r="21" spans="1:5" ht="48" customHeight="1">
      <c r="A21" s="18" t="str">
        <f>Scorecard!A15</f>
        <v>Ownership &amp; Accountability</v>
      </c>
      <c r="B21" s="48" t="s">
        <v>156</v>
      </c>
      <c r="C21" s="15" t="s">
        <v>192</v>
      </c>
      <c r="D21" s="15" t="s">
        <v>193</v>
      </c>
      <c r="E21" s="57"/>
    </row>
    <row r="22" spans="1:5" ht="48" customHeight="1">
      <c r="A22" s="18" t="str">
        <f>Scorecard!A15</f>
        <v>Ownership &amp; Accountability</v>
      </c>
      <c r="B22" s="48" t="s">
        <v>161</v>
      </c>
      <c r="C22" s="15" t="s">
        <v>194</v>
      </c>
      <c r="D22" s="15" t="s">
        <v>195</v>
      </c>
      <c r="E22" s="57"/>
    </row>
    <row r="23" spans="1:5" ht="48" customHeight="1">
      <c r="A23" s="18" t="str">
        <f>Scorecard!A15</f>
        <v>Ownership &amp; Accountability</v>
      </c>
      <c r="B23" s="48" t="s">
        <v>161</v>
      </c>
      <c r="C23" s="15" t="s">
        <v>196</v>
      </c>
      <c r="D23" s="15" t="s">
        <v>197</v>
      </c>
      <c r="E23" s="57"/>
    </row>
    <row r="24" spans="1:5" ht="48" customHeight="1">
      <c r="A24" s="49" t="str">
        <f>Scorecard!A16</f>
        <v>Growth Mindset / Learning Agility</v>
      </c>
      <c r="B24" s="50" t="s">
        <v>156</v>
      </c>
      <c r="C24" s="51" t="s">
        <v>198</v>
      </c>
      <c r="D24" s="51" t="s">
        <v>199</v>
      </c>
      <c r="E24" s="57"/>
    </row>
    <row r="25" spans="1:5" ht="48" customHeight="1">
      <c r="A25" s="49" t="str">
        <f>Scorecard!A16</f>
        <v>Growth Mindset / Learning Agility</v>
      </c>
      <c r="B25" s="50" t="s">
        <v>156</v>
      </c>
      <c r="C25" s="51" t="s">
        <v>200</v>
      </c>
      <c r="D25" s="51" t="s">
        <v>201</v>
      </c>
      <c r="E25" s="57"/>
    </row>
    <row r="26" spans="1:5" ht="48" customHeight="1">
      <c r="A26" s="49" t="str">
        <f>Scorecard!A16</f>
        <v>Growth Mindset / Learning Agility</v>
      </c>
      <c r="B26" s="50" t="s">
        <v>161</v>
      </c>
      <c r="C26" s="51" t="s">
        <v>202</v>
      </c>
      <c r="D26" s="51" t="s">
        <v>203</v>
      </c>
      <c r="E26" s="57"/>
    </row>
    <row r="27" spans="1:5" ht="48" customHeight="1">
      <c r="A27" s="52" t="str">
        <f>Scorecard!A16</f>
        <v>Growth Mindset / Learning Agility</v>
      </c>
      <c r="B27" s="53" t="s">
        <v>161</v>
      </c>
      <c r="C27" s="54" t="s">
        <v>204</v>
      </c>
      <c r="D27" s="54" t="s">
        <v>205</v>
      </c>
      <c r="E27" s="58"/>
    </row>
  </sheetData>
  <mergeCells count="2">
    <mergeCell ref="A1:E1"/>
    <mergeCell ref="A2:E2"/>
  </mergeCells>
  <dataValidations count="1">
    <dataValidation type="list" allowBlank="1" showInputMessage="1" showErrorMessage="1" sqref="E4:E27" xr:uid="{3E18FC4D-6F28-4F1D-854D-8AE101E59172}">
      <formula1>"""✓"""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41087-CBA0-4620-B86A-8B3F13DA9C0B}">
  <dimension ref="A1:K26"/>
  <sheetViews>
    <sheetView workbookViewId="0">
      <pane ySplit="2" topLeftCell="A3" activePane="bottomLeft" state="frozen"/>
      <selection pane="bottomLeft"/>
    </sheetView>
  </sheetViews>
  <sheetFormatPr defaultRowHeight="15"/>
  <cols>
    <col min="1" max="1" width="30.7109375" customWidth="1"/>
    <col min="2" max="2" width="10.7109375" customWidth="1"/>
    <col min="3" max="7" width="15.7109375" customWidth="1"/>
    <col min="8" max="8" width="12.7109375" customWidth="1"/>
    <col min="9" max="9" width="9.7109375" customWidth="1"/>
    <col min="10" max="10" width="24.7109375" customWidth="1"/>
    <col min="11" max="11" width="44.7109375" customWidth="1"/>
  </cols>
  <sheetData>
    <row r="1" spans="1:11" ht="32.25" customHeight="1">
      <c r="A1" s="125" t="s">
        <v>68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</row>
    <row r="2" spans="1:11" ht="21.75" customHeight="1">
      <c r="A2" s="126" t="s">
        <v>206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1.75" customHeight="1">
      <c r="A4" s="105" t="s">
        <v>207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11" ht="21.75" customHeight="1">
      <c r="A5" s="5" t="s">
        <v>75</v>
      </c>
      <c r="B5" s="136"/>
      <c r="C5" s="137"/>
      <c r="D5" s="137"/>
      <c r="E5" s="137"/>
      <c r="F5" s="138"/>
      <c r="G5" s="1"/>
      <c r="H5" s="106" t="s">
        <v>208</v>
      </c>
      <c r="I5" s="107"/>
      <c r="J5" s="150"/>
      <c r="K5" s="151"/>
    </row>
    <row r="6" spans="1:11" ht="21.75" customHeight="1">
      <c r="A6" s="6" t="s">
        <v>77</v>
      </c>
      <c r="B6" s="136"/>
      <c r="C6" s="148"/>
      <c r="D6" s="148"/>
      <c r="E6" s="148"/>
      <c r="F6" s="149"/>
      <c r="G6" s="1"/>
      <c r="H6" s="112" t="s">
        <v>209</v>
      </c>
      <c r="I6" s="113"/>
      <c r="J6" s="152"/>
      <c r="K6" s="149"/>
    </row>
    <row r="7" spans="1:11" ht="32.25" customHeight="1">
      <c r="A7" s="7" t="s">
        <v>210</v>
      </c>
      <c r="B7" s="59">
        <v>2</v>
      </c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1.75" customHeight="1">
      <c r="A9" s="105" t="s">
        <v>211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</row>
    <row r="10" spans="1:11" ht="21.75" customHeight="1">
      <c r="A10" s="142" t="s">
        <v>212</v>
      </c>
      <c r="B10" s="143"/>
      <c r="C10" s="55"/>
      <c r="D10" s="60"/>
      <c r="E10" s="60"/>
      <c r="F10" s="60"/>
      <c r="G10" s="61"/>
      <c r="H10" s="1"/>
      <c r="I10" s="1"/>
      <c r="J10" s="1"/>
      <c r="K10" s="1"/>
    </row>
    <row r="11" spans="1:11" ht="30" customHeight="1">
      <c r="A11" s="16" t="s">
        <v>82</v>
      </c>
      <c r="B11" s="13" t="s">
        <v>213</v>
      </c>
      <c r="C11" s="13" t="str">
        <f>IF(C10="","Interviewer 1",C10)</f>
        <v>Interviewer 1</v>
      </c>
      <c r="D11" s="13" t="str">
        <f>IF(D10="","Interviewer 2",D10)</f>
        <v>Interviewer 2</v>
      </c>
      <c r="E11" s="13" t="str">
        <f>IF(E10="","Interviewer 3",E10)</f>
        <v>Interviewer 3</v>
      </c>
      <c r="F11" s="13" t="str">
        <f>IF(F10="","Interviewer 4",F10)</f>
        <v>Interviewer 4</v>
      </c>
      <c r="G11" s="13" t="str">
        <f>IF(G10="","Interviewer 5",G10)</f>
        <v>Interviewer 5</v>
      </c>
      <c r="H11" s="13" t="s">
        <v>214</v>
      </c>
      <c r="I11" s="13" t="s">
        <v>215</v>
      </c>
      <c r="J11" s="13" t="s">
        <v>216</v>
      </c>
      <c r="K11" s="21" t="s">
        <v>217</v>
      </c>
    </row>
    <row r="12" spans="1:11" ht="39.75" customHeight="1">
      <c r="A12" s="69" t="str">
        <f>Scorecard!A11</f>
        <v>Role Expertise</v>
      </c>
      <c r="B12" s="65">
        <f>Scorecard!C11</f>
        <v>0.2</v>
      </c>
      <c r="E12" s="62"/>
      <c r="F12" s="62"/>
      <c r="G12" s="62"/>
      <c r="H12" s="71" t="str">
        <f>IF(COUNT(C12:G12)=0,"",AVERAGE(C12:G12))</f>
        <v/>
      </c>
      <c r="I12" s="72" t="str">
        <f>IF(COUNT(C12:G12)&lt;=1,"",MAX(C12:G12)-MIN(C12:G12))</f>
        <v/>
      </c>
      <c r="J12" s="73" t="str">
        <f>IF(I12="","",IF(I12&gt;=$B$7,"⚠ Discuss – spread of "&amp;I12,"✓ Aligned"))</f>
        <v/>
      </c>
      <c r="K12" s="26"/>
    </row>
    <row r="13" spans="1:11" ht="39.75" customHeight="1">
      <c r="A13" s="70" t="str">
        <f>Scorecard!A12</f>
        <v>Problem Solving</v>
      </c>
      <c r="B13" s="67">
        <f>Scorecard!C12</f>
        <v>0.2</v>
      </c>
      <c r="E13" s="63"/>
      <c r="F13" s="63"/>
      <c r="G13" s="63"/>
      <c r="H13" s="74" t="str">
        <f>IF(COUNT(C13:G13)=0,"",AVERAGE(C13:G13))</f>
        <v/>
      </c>
      <c r="I13" s="75" t="str">
        <f>IF(COUNT(C13:G13)&lt;=1,"",MAX(C13:G13)-MIN(C13:G13))</f>
        <v/>
      </c>
      <c r="J13" s="76" t="str">
        <f>IF(I13="","",IF(I13&gt;=$B$7,"⚠ Discuss – spread of "&amp;I13,"✓ Aligned"))</f>
        <v/>
      </c>
      <c r="K13" s="27"/>
    </row>
    <row r="14" spans="1:11" ht="39.75" customHeight="1">
      <c r="A14" s="70" t="str">
        <f>Scorecard!A13</f>
        <v>Communication</v>
      </c>
      <c r="B14" s="67">
        <f>Scorecard!C13</f>
        <v>0.15</v>
      </c>
      <c r="D14" s="63"/>
      <c r="E14" s="63"/>
      <c r="F14" s="63"/>
      <c r="G14" s="63"/>
      <c r="H14" s="74" t="str">
        <f>IF(COUNT(C14:G14)=0,"",AVERAGE(C14:G14))</f>
        <v/>
      </c>
      <c r="I14" s="75" t="str">
        <f>IF(COUNT(C14:G14)&lt;=1,"",MAX(C14:G14)-MIN(C14:G14))</f>
        <v/>
      </c>
      <c r="J14" s="76" t="str">
        <f>IF(I14="","",IF(I14&gt;=$B$7,"⚠ Discuss – spread of "&amp;I14,"✓ Aligned"))</f>
        <v/>
      </c>
      <c r="K14" s="27"/>
    </row>
    <row r="15" spans="1:11" ht="39.75" customHeight="1">
      <c r="A15" s="70" t="str">
        <f>Scorecard!A14</f>
        <v>Collaboration</v>
      </c>
      <c r="B15" s="67">
        <f>Scorecard!C14</f>
        <v>0.15</v>
      </c>
      <c r="C15" s="63"/>
      <c r="D15" s="63"/>
      <c r="E15" s="63"/>
      <c r="F15" s="63"/>
      <c r="G15" s="63"/>
      <c r="H15" s="74" t="str">
        <f>IF(COUNT(C15:G15)=0,"",AVERAGE(C15:G15))</f>
        <v/>
      </c>
      <c r="I15" s="75" t="str">
        <f>IF(COUNT(C15:G15)&lt;=1,"",MAX(C15:G15)-MIN(C15:G15))</f>
        <v/>
      </c>
      <c r="J15" s="76" t="str">
        <f>IF(I15="","",IF(I15&gt;=$B$7,"⚠ Discuss – spread of "&amp;I15,"✓ Aligned"))</f>
        <v/>
      </c>
      <c r="K15" s="27"/>
    </row>
    <row r="16" spans="1:11" ht="39.75" customHeight="1">
      <c r="A16" s="70" t="str">
        <f>Scorecard!A15</f>
        <v>Ownership &amp; Accountability</v>
      </c>
      <c r="B16" s="67">
        <f>Scorecard!C15</f>
        <v>0.15</v>
      </c>
      <c r="C16" s="63"/>
      <c r="D16" s="63"/>
      <c r="E16" s="63"/>
      <c r="F16" s="63"/>
      <c r="G16" s="63"/>
      <c r="H16" s="74" t="str">
        <f>IF(COUNT(C16:G16)=0,"",AVERAGE(C16:G16))</f>
        <v/>
      </c>
      <c r="I16" s="75" t="str">
        <f>IF(COUNT(C16:G16)&lt;=1,"",MAX(C16:G16)-MIN(C16:G16))</f>
        <v/>
      </c>
      <c r="J16" s="76" t="str">
        <f>IF(I16="","",IF(I16&gt;=$B$7,"⚠ Discuss – spread of "&amp;I16,"✓ Aligned"))</f>
        <v/>
      </c>
      <c r="K16" s="27"/>
    </row>
    <row r="17" spans="1:11" ht="39.75" customHeight="1">
      <c r="A17" s="70" t="str">
        <f>Scorecard!A16</f>
        <v>Growth Mindset / Learning Agility</v>
      </c>
      <c r="B17" s="67">
        <f>Scorecard!C16</f>
        <v>0.15</v>
      </c>
      <c r="C17" s="63"/>
      <c r="D17" s="63"/>
      <c r="E17" s="63"/>
      <c r="F17" s="63"/>
      <c r="G17" s="63"/>
      <c r="H17" s="74" t="str">
        <f>IF(COUNT(C17:G17)=0,"",AVERAGE(C17:G17))</f>
        <v/>
      </c>
      <c r="I17" s="75" t="str">
        <f>IF(COUNT(C17:G17)&lt;=1,"",MAX(C17:G17)-MIN(C17:G17))</f>
        <v/>
      </c>
      <c r="J17" s="76" t="str">
        <f>IF(I17="","",IF(I17&gt;=$B$7,"⚠ Discuss – spread of "&amp;I17,"✓ Aligned"))</f>
        <v/>
      </c>
      <c r="K17" s="27"/>
    </row>
    <row r="18" spans="1:11" ht="21.75" customHeight="1">
      <c r="A18" s="106" t="s">
        <v>218</v>
      </c>
      <c r="B18" s="107"/>
      <c r="C18" s="83" t="str" cm="1">
        <f t="array" ref="C18">IF(COUNT(C12:C17)=0,"",SUMPRODUCT($B$12:$B$17,C12:C17)/SUMPRODUCT($B$12:$B$17,--ISNUMBER(C12:C17)))</f>
        <v/>
      </c>
      <c r="D18" s="83" t="str" cm="1">
        <f t="array" ref="D18">IF(COUNT(D12:D17)=0,"",SUMPRODUCT($B$12:$B$17,D12:D17)/SUMPRODUCT($B$12:$B$17,--ISNUMBER(D12:D17)))</f>
        <v/>
      </c>
      <c r="E18" s="83" t="str" cm="1">
        <f t="array" ref="E18">IF(COUNT(E12:E17)=0,"",SUMPRODUCT($B$12:$B$17,E12:E17)/SUMPRODUCT($B$12:$B$17,--ISNUMBER(E12:E17)))</f>
        <v/>
      </c>
      <c r="F18" s="83" t="str" cm="1">
        <f t="array" ref="F18">IF(COUNT(F12:F17)=0,"",SUMPRODUCT($B$12:$B$17,F12:F17)/SUMPRODUCT($B$12:$B$17,--ISNUMBER(F12:F17)))</f>
        <v/>
      </c>
      <c r="G18" s="83" t="str" cm="1">
        <f t="array" ref="G18">IF(COUNT(G12:G17)=0,"",SUMPRODUCT($B$12:$B$17,G12:G17)/SUMPRODUCT($B$12:$B$17,--ISNUMBER(G12:G17)))</f>
        <v/>
      </c>
      <c r="H18" s="83" t="str" cm="1">
        <f t="array" ref="H18">IF(COUNT(H12:H17)=0,"",SUMPRODUCT($B$12:$B$17,H12:H17)/SUMPRODUCT($B$12:$B$17,--ISNUMBER(H12:H17)))</f>
        <v/>
      </c>
      <c r="I18" s="3"/>
      <c r="J18" s="3"/>
      <c r="K18" s="81"/>
    </row>
    <row r="19" spans="1:11" ht="21.75" customHeight="1">
      <c r="A19" s="97" t="s">
        <v>113</v>
      </c>
      <c r="B19" s="98"/>
      <c r="C19" s="84" t="str">
        <f>IF(C18="","",IF(AND(C18&gt;=Scorecard!$E$20,COUNTIF(C12:C17,1)=0),"Strong Hire",IF(AND(C18&gt;=Scorecard!$E$21,COUNTIF(C12:C17,1)=0),"Hire",IF(C18&gt;=Scorecard!$E$22,"No Hire","Strong No Hire"))))</f>
        <v/>
      </c>
      <c r="D19" s="84" t="str">
        <f>IF(D18="","",IF(AND(D18&gt;=Scorecard!$E$20,COUNTIF(D12:D17,1)=0),"Strong Hire",IF(AND(D18&gt;=Scorecard!$E$21,COUNTIF(D12:D17,1)=0),"Hire",IF(D18&gt;=Scorecard!$E$22,"No Hire","Strong No Hire"))))</f>
        <v/>
      </c>
      <c r="E19" s="84" t="str">
        <f>IF(E18="","",IF(AND(E18&gt;=Scorecard!$E$20,COUNTIF(E12:E17,1)=0),"Strong Hire",IF(AND(E18&gt;=Scorecard!$E$21,COUNTIF(E12:E17,1)=0),"Hire",IF(E18&gt;=Scorecard!$E$22,"No Hire","Strong No Hire"))))</f>
        <v/>
      </c>
      <c r="F19" s="84" t="str">
        <f>IF(F18="","",IF(AND(F18&gt;=Scorecard!$E$20,COUNTIF(F12:F17,1)=0),"Strong Hire",IF(AND(F18&gt;=Scorecard!$E$21,COUNTIF(F12:F17,1)=0),"Hire",IF(F18&gt;=Scorecard!$E$22,"No Hire","Strong No Hire"))))</f>
        <v/>
      </c>
      <c r="G19" s="84" t="str">
        <f>IF(G18="","",IF(AND(G18&gt;=Scorecard!$E$20,COUNTIF(G12:G17,1)=0),"Strong Hire",IF(AND(G18&gt;=Scorecard!$E$21,COUNTIF(G12:G17,1)=0),"Hire",IF(G18&gt;=Scorecard!$E$22,"No Hire","Strong No Hire"))))</f>
        <v/>
      </c>
      <c r="H19" s="84" t="str">
        <f>IF(H18="","",IF(AND(H18&gt;=Scorecard!$E$20,COUNTIF(H12:H17,1)=0),"Strong Hire",IF(AND(H18&gt;=Scorecard!$E$21,COUNTIF(H12:H17,1)=0),"Hire",IF(H18&gt;=Scorecard!$E$22,"No Hire","Strong No Hire"))))</f>
        <v/>
      </c>
      <c r="I19" s="4"/>
      <c r="J19" s="4"/>
      <c r="K19" s="82"/>
    </row>
    <row r="20" spans="1:11" ht="21.75" customHeight="1">
      <c r="A20" s="85" t="s">
        <v>219</v>
      </c>
      <c r="B20" s="86">
        <f>COUNTIF(J12:J17,"⚠*")</f>
        <v>0</v>
      </c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21.75" customHeight="1">
      <c r="A22" s="105" t="s">
        <v>220</v>
      </c>
      <c r="B22" s="105"/>
      <c r="C22" s="105"/>
      <c r="D22" s="105"/>
      <c r="E22" s="105"/>
      <c r="F22" s="105"/>
      <c r="G22" s="105"/>
      <c r="H22" s="105"/>
      <c r="I22" s="105"/>
      <c r="J22" s="105"/>
      <c r="K22" s="105"/>
    </row>
    <row r="23" spans="1:11" ht="21.75" customHeight="1">
      <c r="A23" s="5" t="s">
        <v>221</v>
      </c>
      <c r="B23" s="144"/>
      <c r="C23" s="145"/>
      <c r="D23" s="145"/>
      <c r="E23" s="145"/>
      <c r="F23" s="146"/>
      <c r="G23" s="147" t="s">
        <v>222</v>
      </c>
      <c r="H23" s="147"/>
      <c r="I23" s="147"/>
      <c r="J23" s="147"/>
      <c r="K23" s="147"/>
    </row>
    <row r="24" spans="1:11" ht="80.25" customHeight="1">
      <c r="A24" s="6" t="s">
        <v>223</v>
      </c>
      <c r="B24" s="128"/>
      <c r="C24" s="129"/>
      <c r="D24" s="129"/>
      <c r="E24" s="129"/>
      <c r="F24" s="129"/>
      <c r="G24" s="131"/>
      <c r="H24" s="131"/>
      <c r="I24" s="131"/>
      <c r="J24" s="131"/>
      <c r="K24" s="132"/>
    </row>
    <row r="25" spans="1:11" ht="21.75" customHeight="1">
      <c r="A25" s="6" t="s">
        <v>224</v>
      </c>
      <c r="B25" s="136"/>
      <c r="C25" s="137"/>
      <c r="D25" s="137"/>
      <c r="E25" s="137"/>
      <c r="F25" s="138"/>
      <c r="G25" s="1"/>
      <c r="H25" s="1"/>
      <c r="I25" s="1"/>
      <c r="J25" s="1"/>
      <c r="K25" s="1"/>
    </row>
    <row r="26" spans="1:11" ht="21.75" customHeight="1">
      <c r="A26" s="7" t="s">
        <v>225</v>
      </c>
      <c r="B26" s="139"/>
      <c r="C26" s="140"/>
      <c r="D26" s="140"/>
      <c r="E26" s="140"/>
      <c r="F26" s="141"/>
      <c r="G26" s="1"/>
      <c r="H26" s="1"/>
      <c r="I26" s="1"/>
      <c r="J26" s="1"/>
      <c r="K26" s="1"/>
    </row>
  </sheetData>
  <mergeCells count="19">
    <mergeCell ref="A1:K1"/>
    <mergeCell ref="A2:K2"/>
    <mergeCell ref="A4:K4"/>
    <mergeCell ref="B5:F5"/>
    <mergeCell ref="B6:F6"/>
    <mergeCell ref="H5:I5"/>
    <mergeCell ref="H6:I6"/>
    <mergeCell ref="J5:K5"/>
    <mergeCell ref="J6:K6"/>
    <mergeCell ref="B24:K24"/>
    <mergeCell ref="B25:F25"/>
    <mergeCell ref="B26:F26"/>
    <mergeCell ref="A9:K9"/>
    <mergeCell ref="A10:B10"/>
    <mergeCell ref="A18:B18"/>
    <mergeCell ref="A19:B19"/>
    <mergeCell ref="A22:K22"/>
    <mergeCell ref="B23:F23"/>
    <mergeCell ref="G23:K23"/>
  </mergeCells>
  <conditionalFormatting sqref="C15:G17 E12:G13 D14:G14">
    <cfRule type="cellIs" dxfId="9" priority="1" operator="equal">
      <formula>1</formula>
    </cfRule>
  </conditionalFormatting>
  <conditionalFormatting sqref="C15:G17 E12:G13 D14:G14">
    <cfRule type="cellIs" dxfId="8" priority="2" operator="equal">
      <formula>2</formula>
    </cfRule>
  </conditionalFormatting>
  <conditionalFormatting sqref="C15:G17 E12:G13 D14:G14">
    <cfRule type="cellIs" dxfId="7" priority="3" operator="equal">
      <formula>3</formula>
    </cfRule>
  </conditionalFormatting>
  <conditionalFormatting sqref="C15:G17 E12:G13 D14:G14">
    <cfRule type="cellIs" dxfId="6" priority="4" operator="equal">
      <formula>4</formula>
    </cfRule>
  </conditionalFormatting>
  <conditionalFormatting sqref="C19:H19">
    <cfRule type="cellIs" dxfId="5" priority="5" operator="equal">
      <formula>"Strong Hire"</formula>
    </cfRule>
  </conditionalFormatting>
  <conditionalFormatting sqref="C19:H19">
    <cfRule type="cellIs" dxfId="4" priority="6" operator="equal">
      <formula>"Hire"</formula>
    </cfRule>
  </conditionalFormatting>
  <conditionalFormatting sqref="C19:H19">
    <cfRule type="cellIs" dxfId="3" priority="7" operator="equal">
      <formula>"No Hire"</formula>
    </cfRule>
  </conditionalFormatting>
  <conditionalFormatting sqref="C19:H19">
    <cfRule type="cellIs" dxfId="2" priority="8" operator="equal">
      <formula>"Strong No Hire"</formula>
    </cfRule>
  </conditionalFormatting>
  <conditionalFormatting sqref="J12:J17">
    <cfRule type="containsText" dxfId="1" priority="9" operator="containsText" text="⚠">
      <formula>NOT(ISERROR(SEARCH("⚠",J12)))</formula>
    </cfRule>
  </conditionalFormatting>
  <conditionalFormatting sqref="J12:J17">
    <cfRule type="containsText" dxfId="0" priority="10" operator="containsText" text="✓">
      <formula>NOT(ISERROR(SEARCH("✓",J12)))</formula>
    </cfRule>
  </conditionalFormatting>
  <dataValidations count="3">
    <dataValidation type="list" allowBlank="1" showInputMessage="1" showErrorMessage="1" errorTitle="Invalid rating" error="Choose a whole number from 1 to 4." sqref="D14:D17 E12:G17 C15:C17" xr:uid="{DD78FDE9-964E-4FB4-A6FB-31629ACF2A63}">
      <formula1>"""1,2,3,4"""</formula1>
    </dataValidation>
    <dataValidation type="list" allowBlank="1" showInputMessage="1" showErrorMessage="1" sqref="B23" xr:uid="{3F39BCF5-4886-4587-8E4E-8A6EDC75CE83}">
      <formula1>"""Strong Hire,Hire,No Hire,Strong No Hire,Hold – More Evidence Needed"""</formula1>
    </dataValidation>
    <dataValidation type="whole" showInputMessage="1" showErrorMessage="1" errorTitle="Invalid threshold" error="Enter 1, 2 or 3." sqref="B7" xr:uid="{A2EC6854-13E2-45F6-A751-052FC4778CA8}">
      <formula1>1</formula1>
      <formula2>3</formula2>
    </dataValidation>
  </dataValidation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42aa342-8706-4288-bd11-ebb85995028c}" enabled="1" method="Standard" siteId="{72f988bf-86f1-41af-91ab-2d7cd011db4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2026-10-22T16:38:11Z</dcterms:created>
  <dcterms:modified xsi:type="dcterms:W3CDTF">2026-10-22T17:02:35Z</dcterms:modified>
  <cp:category/>
  <cp:contentStatus/>
</cp:coreProperties>
</file>